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225" windowWidth="24105" windowHeight="11595"/>
  </bookViews>
  <sheets>
    <sheet name="SCO Proposed" sheetId="4" r:id="rId1"/>
  </sheets>
  <definedNames>
    <definedName name="_xlnm.Print_Area" localSheetId="0">'SCO Proposed'!$A$1:$V$122</definedName>
    <definedName name="_xlnm.Print_Titles" localSheetId="0">'SCO Proposed'!$1:$1</definedName>
  </definedNames>
  <calcPr calcId="145621"/>
</workbook>
</file>

<file path=xl/calcChain.xml><?xml version="1.0" encoding="utf-8"?>
<calcChain xmlns="http://schemas.openxmlformats.org/spreadsheetml/2006/main">
  <c r="U69" i="4" l="1"/>
  <c r="T121" i="4"/>
  <c r="S121" i="4"/>
  <c r="Q121" i="4"/>
  <c r="P121" i="4"/>
  <c r="O121" i="4"/>
  <c r="N121" i="4"/>
  <c r="M121" i="4"/>
  <c r="L121" i="4"/>
  <c r="K121" i="4"/>
  <c r="J121" i="4"/>
  <c r="I121" i="4"/>
  <c r="E121" i="4"/>
  <c r="F121" i="4"/>
  <c r="G121" i="4" l="1"/>
  <c r="H121" i="4"/>
  <c r="H6" i="4"/>
  <c r="H10" i="4"/>
  <c r="H19" i="4" l="1"/>
  <c r="U68" i="4"/>
  <c r="U67" i="4"/>
  <c r="U66" i="4"/>
  <c r="U65" i="4"/>
  <c r="U63" i="4" l="1"/>
  <c r="J24" i="4"/>
  <c r="K24" i="4"/>
  <c r="L24" i="4"/>
  <c r="M24" i="4"/>
  <c r="N24" i="4"/>
  <c r="O24" i="4"/>
  <c r="P24" i="4"/>
  <c r="Q24" i="4"/>
  <c r="R24" i="4"/>
  <c r="S24" i="4"/>
  <c r="T24" i="4"/>
  <c r="I24" i="4"/>
  <c r="J23" i="4"/>
  <c r="K23" i="4"/>
  <c r="L23" i="4"/>
  <c r="M23" i="4"/>
  <c r="N23" i="4"/>
  <c r="O23" i="4"/>
  <c r="P23" i="4"/>
  <c r="Q23" i="4"/>
  <c r="R23" i="4"/>
  <c r="S23" i="4"/>
  <c r="T23" i="4"/>
  <c r="I23" i="4"/>
  <c r="U118" i="4" l="1"/>
  <c r="U117" i="4"/>
  <c r="U115" i="4"/>
  <c r="U114" i="4"/>
  <c r="U113" i="4"/>
  <c r="U112" i="4"/>
  <c r="U111" i="4"/>
  <c r="U110" i="4"/>
  <c r="U108" i="4"/>
  <c r="U107" i="4"/>
  <c r="U106" i="4"/>
  <c r="U105" i="4"/>
  <c r="U104" i="4"/>
  <c r="U102" i="4"/>
  <c r="U100" i="4"/>
  <c r="U99" i="4"/>
  <c r="U98" i="4"/>
  <c r="U97" i="4"/>
  <c r="U96" i="4"/>
  <c r="U95" i="4"/>
  <c r="U94" i="4"/>
  <c r="U93" i="4"/>
  <c r="U92" i="4"/>
  <c r="U90" i="4"/>
  <c r="U89" i="4"/>
  <c r="U88" i="4"/>
  <c r="U87" i="4"/>
  <c r="U86" i="4"/>
  <c r="U85" i="4"/>
  <c r="U82" i="4"/>
  <c r="U81" i="4"/>
  <c r="U80" i="4"/>
  <c r="U79" i="4"/>
  <c r="U77" i="4"/>
  <c r="U76" i="4"/>
  <c r="U75" i="4"/>
  <c r="U74" i="4"/>
  <c r="U73" i="4"/>
  <c r="U72" i="4"/>
  <c r="U71" i="4"/>
  <c r="U70" i="4"/>
  <c r="U64" i="4"/>
  <c r="U60" i="4"/>
  <c r="U59" i="4"/>
  <c r="U58" i="4"/>
  <c r="U57" i="4"/>
  <c r="U56" i="4"/>
  <c r="U55" i="4"/>
  <c r="U54" i="4"/>
  <c r="U53" i="4"/>
  <c r="U51" i="4"/>
  <c r="U50" i="4"/>
  <c r="U49" i="4"/>
  <c r="U48" i="4"/>
  <c r="U47" i="4"/>
  <c r="U46" i="4"/>
  <c r="U45" i="4"/>
  <c r="U44" i="4"/>
  <c r="U43" i="4"/>
  <c r="U42" i="4"/>
  <c r="U41" i="4"/>
  <c r="U39" i="4"/>
  <c r="U38" i="4"/>
  <c r="U37" i="4"/>
  <c r="U36" i="4"/>
  <c r="U35" i="4"/>
  <c r="U34" i="4"/>
  <c r="U31" i="4"/>
  <c r="U30" i="4"/>
  <c r="U29" i="4"/>
  <c r="U28" i="4"/>
  <c r="U27" i="4"/>
  <c r="U26" i="4"/>
  <c r="U25" i="4"/>
  <c r="U24" i="4"/>
  <c r="U23" i="4"/>
  <c r="U22" i="4"/>
  <c r="U21" i="4"/>
  <c r="U18" i="4"/>
  <c r="U17" i="4"/>
  <c r="U16" i="4"/>
  <c r="U15" i="4"/>
  <c r="U14" i="4"/>
  <c r="U13" i="4"/>
  <c r="U12" i="4"/>
  <c r="U11" i="4"/>
  <c r="U8" i="4"/>
  <c r="U7" i="4"/>
  <c r="U5" i="4"/>
  <c r="U4" i="4"/>
  <c r="U3" i="4"/>
  <c r="U2" i="4"/>
  <c r="U52" i="4" l="1"/>
  <c r="H122" i="4"/>
  <c r="G119" i="4" l="1"/>
  <c r="G116" i="4"/>
  <c r="G101" i="4"/>
  <c r="G83" i="4"/>
  <c r="G78" i="4"/>
  <c r="G62" i="4"/>
  <c r="G52" i="4"/>
  <c r="G40" i="4"/>
  <c r="G10" i="4"/>
  <c r="G6" i="4"/>
  <c r="G19" i="4" l="1"/>
  <c r="T40" i="4"/>
  <c r="S40" i="4"/>
  <c r="R40" i="4"/>
  <c r="Q40" i="4"/>
  <c r="P40" i="4"/>
  <c r="O40" i="4"/>
  <c r="N40" i="4"/>
  <c r="M40" i="4"/>
  <c r="L40" i="4"/>
  <c r="K40" i="4"/>
  <c r="J40" i="4"/>
  <c r="I40" i="4"/>
  <c r="U101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T83" i="4"/>
  <c r="S83" i="4"/>
  <c r="R83" i="4"/>
  <c r="Q83" i="4"/>
  <c r="P83" i="4"/>
  <c r="O83" i="4"/>
  <c r="N83" i="4"/>
  <c r="M83" i="4"/>
  <c r="L83" i="4"/>
  <c r="K83" i="4"/>
  <c r="J83" i="4"/>
  <c r="I83" i="4"/>
  <c r="T78" i="4"/>
  <c r="S78" i="4"/>
  <c r="R78" i="4"/>
  <c r="Q78" i="4"/>
  <c r="P78" i="4"/>
  <c r="O78" i="4"/>
  <c r="N78" i="4"/>
  <c r="M78" i="4"/>
  <c r="L78" i="4"/>
  <c r="K78" i="4"/>
  <c r="J78" i="4"/>
  <c r="I78" i="4"/>
  <c r="T62" i="4"/>
  <c r="S62" i="4"/>
  <c r="R62" i="4"/>
  <c r="Q62" i="4"/>
  <c r="P62" i="4"/>
  <c r="O62" i="4"/>
  <c r="N62" i="4"/>
  <c r="M62" i="4"/>
  <c r="L62" i="4"/>
  <c r="K62" i="4"/>
  <c r="J62" i="4"/>
  <c r="I62" i="4"/>
  <c r="T52" i="4"/>
  <c r="S52" i="4"/>
  <c r="R52" i="4"/>
  <c r="R121" i="4" s="1"/>
  <c r="Q52" i="4"/>
  <c r="P52" i="4"/>
  <c r="O52" i="4"/>
  <c r="N52" i="4"/>
  <c r="M52" i="4"/>
  <c r="L52" i="4"/>
  <c r="K52" i="4"/>
  <c r="J52" i="4"/>
  <c r="I52" i="4"/>
  <c r="T6" i="4"/>
  <c r="S6" i="4"/>
  <c r="R6" i="4"/>
  <c r="Q6" i="4"/>
  <c r="P6" i="4"/>
  <c r="O6" i="4"/>
  <c r="N6" i="4"/>
  <c r="M6" i="4"/>
  <c r="L6" i="4"/>
  <c r="K6" i="4"/>
  <c r="J6" i="4"/>
  <c r="I6" i="4"/>
  <c r="T10" i="4"/>
  <c r="S10" i="4"/>
  <c r="R10" i="4"/>
  <c r="Q10" i="4"/>
  <c r="P10" i="4"/>
  <c r="O10" i="4"/>
  <c r="N10" i="4"/>
  <c r="M10" i="4"/>
  <c r="L10" i="4"/>
  <c r="K10" i="4"/>
  <c r="J10" i="4"/>
  <c r="I10" i="4"/>
  <c r="G122" i="4" l="1"/>
  <c r="R19" i="4"/>
  <c r="T19" i="4"/>
  <c r="Q19" i="4"/>
  <c r="P19" i="4"/>
  <c r="S19" i="4"/>
  <c r="N19" i="4"/>
  <c r="L19" i="4"/>
  <c r="J19" i="4"/>
  <c r="K19" i="4"/>
  <c r="O19" i="4"/>
  <c r="M19" i="4"/>
  <c r="I19" i="4"/>
  <c r="U62" i="4"/>
  <c r="R122" i="4" l="1"/>
  <c r="K122" i="4"/>
  <c r="S122" i="4"/>
  <c r="O122" i="4"/>
  <c r="N122" i="4"/>
  <c r="P122" i="4"/>
  <c r="T122" i="4"/>
  <c r="J122" i="4"/>
  <c r="L122" i="4"/>
  <c r="Q122" i="4"/>
  <c r="M122" i="4"/>
  <c r="I122" i="4"/>
  <c r="F119" i="4"/>
  <c r="E119" i="4"/>
  <c r="F116" i="4"/>
  <c r="E116" i="4"/>
  <c r="U119" i="4"/>
  <c r="U116" i="4"/>
  <c r="F10" i="4" l="1"/>
  <c r="E10" i="4"/>
  <c r="U10" i="4"/>
  <c r="F6" i="4"/>
  <c r="E6" i="4"/>
  <c r="U6" i="4"/>
  <c r="E83" i="4"/>
  <c r="F83" i="4"/>
  <c r="U83" i="4"/>
  <c r="U19" i="4" l="1"/>
  <c r="E19" i="4"/>
  <c r="F19" i="4"/>
  <c r="F52" i="4"/>
  <c r="F101" i="4" l="1"/>
  <c r="E101" i="4"/>
  <c r="F78" i="4"/>
  <c r="E78" i="4"/>
  <c r="F62" i="4"/>
  <c r="E62" i="4"/>
  <c r="E52" i="4"/>
  <c r="F40" i="4"/>
  <c r="E40" i="4"/>
  <c r="D19" i="4" l="1"/>
  <c r="E122" i="4" l="1"/>
  <c r="U40" i="4" l="1"/>
  <c r="U78" i="4" l="1"/>
  <c r="U121" i="4" s="1"/>
  <c r="U122" i="4" l="1"/>
  <c r="F122" i="4"/>
</calcChain>
</file>

<file path=xl/sharedStrings.xml><?xml version="1.0" encoding="utf-8"?>
<sst xmlns="http://schemas.openxmlformats.org/spreadsheetml/2006/main" count="367" uniqueCount="352">
  <si>
    <t>Donor Recognition</t>
  </si>
  <si>
    <t>66009</t>
  </si>
  <si>
    <t>Annual Meeting Donor Recognition</t>
  </si>
  <si>
    <t>66009-710</t>
  </si>
  <si>
    <t>SCO Donor Recognition</t>
  </si>
  <si>
    <t>66009-700</t>
  </si>
  <si>
    <t>Special Events Incentives</t>
  </si>
  <si>
    <t>66008</t>
  </si>
  <si>
    <t>Incentives &amp; Bonuses</t>
  </si>
  <si>
    <t>66006</t>
  </si>
  <si>
    <t>Assistance to Individuals</t>
  </si>
  <si>
    <t>66001</t>
  </si>
  <si>
    <t>Building Insurance Claim</t>
  </si>
  <si>
    <t>65010</t>
  </si>
  <si>
    <t>Bldg. Property &amp; Liability Ins In prepaid (13401)</t>
  </si>
  <si>
    <t>65005</t>
  </si>
  <si>
    <t>Utilities - Water &amp; Sewer</t>
  </si>
  <si>
    <t>65004</t>
  </si>
  <si>
    <t>Utilities - Gas</t>
  </si>
  <si>
    <t>65003</t>
  </si>
  <si>
    <t>Utilities - Electric</t>
  </si>
  <si>
    <t>65002</t>
  </si>
  <si>
    <t/>
  </si>
  <si>
    <t>Building &amp; Utilities</t>
  </si>
  <si>
    <t>65000</t>
  </si>
  <si>
    <t>Meals &amp; Entertainment</t>
  </si>
  <si>
    <t>64007</t>
  </si>
  <si>
    <t>Mileage, Parking &amp; Fares</t>
  </si>
  <si>
    <t>64004</t>
  </si>
  <si>
    <t>Annual Meeting Mileage</t>
  </si>
  <si>
    <t>64004-710</t>
  </si>
  <si>
    <t>Mileage BFKS</t>
  </si>
  <si>
    <t>64004-202</t>
  </si>
  <si>
    <t>Mileage Ross Waiting List</t>
  </si>
  <si>
    <t>64004-708</t>
  </si>
  <si>
    <t>Mileage Ross Traditional Match</t>
  </si>
  <si>
    <t>64004-707</t>
  </si>
  <si>
    <t>Mileage Ross School Based</t>
  </si>
  <si>
    <t>64004-706</t>
  </si>
  <si>
    <t>Mileage ODADAS</t>
  </si>
  <si>
    <t>64004-704</t>
  </si>
  <si>
    <t>SCO Mileage</t>
  </si>
  <si>
    <t>64004-700</t>
  </si>
  <si>
    <t>Lawn &amp; Grounds Services</t>
  </si>
  <si>
    <t>63009</t>
  </si>
  <si>
    <t>Maintenence Contract Expense</t>
  </si>
  <si>
    <t>63006</t>
  </si>
  <si>
    <t>Janitorial Supplies &amp; Services</t>
  </si>
  <si>
    <t>63005</t>
  </si>
  <si>
    <t>Equipment Rental and Leasing</t>
  </si>
  <si>
    <t>63004</t>
  </si>
  <si>
    <t>Repairs &amp; Maint, Office Equipment</t>
  </si>
  <si>
    <t>63002</t>
  </si>
  <si>
    <t>Repairs &amp; Maint, Building</t>
  </si>
  <si>
    <t>63001</t>
  </si>
  <si>
    <t>Professional Development Training</t>
  </si>
  <si>
    <t>Professional Development/ODADAS</t>
  </si>
  <si>
    <t>62001-704</t>
  </si>
  <si>
    <t>Professional Development/National Conference</t>
  </si>
  <si>
    <t>62001-700</t>
  </si>
  <si>
    <t>Miscellaneous Expenses</t>
  </si>
  <si>
    <t>BFKS, Promotional</t>
  </si>
  <si>
    <t>T-Shirts</t>
  </si>
  <si>
    <t>61061</t>
  </si>
  <si>
    <t>Space/Facility Rental</t>
  </si>
  <si>
    <t>61051</t>
  </si>
  <si>
    <t>Annual Meeting</t>
  </si>
  <si>
    <t>61051-710</t>
  </si>
  <si>
    <t>GFKS</t>
  </si>
  <si>
    <t>61051-702</t>
  </si>
  <si>
    <t>DFKS</t>
  </si>
  <si>
    <t>61051-701</t>
  </si>
  <si>
    <t>BFKS</t>
  </si>
  <si>
    <t>61051-202</t>
  </si>
  <si>
    <t>Interest &amp; Finance Charges on Purchases</t>
  </si>
  <si>
    <t>61046</t>
  </si>
  <si>
    <t>Penalties &amp; Late Charges</t>
  </si>
  <si>
    <t>61044</t>
  </si>
  <si>
    <t>61043</t>
  </si>
  <si>
    <t>Occupancy Insurance-Year End</t>
  </si>
  <si>
    <t>61038</t>
  </si>
  <si>
    <t>61037</t>
  </si>
  <si>
    <t>Liability Insurance - Agency in prepaid (13401)</t>
  </si>
  <si>
    <t>61035</t>
  </si>
  <si>
    <t>Volunteer Screening</t>
  </si>
  <si>
    <t>Background Check Fees &amp; Srvcs - Drug Testing</t>
  </si>
  <si>
    <t>61034</t>
  </si>
  <si>
    <t>Audit &amp; Accounting Fees</t>
  </si>
  <si>
    <t>61033</t>
  </si>
  <si>
    <t>Professional Fees</t>
  </si>
  <si>
    <t>61031</t>
  </si>
  <si>
    <t>Computer Software &amp; Repairs</t>
  </si>
  <si>
    <t>61024</t>
  </si>
  <si>
    <t>Permit, License, &amp; Filing Fees</t>
  </si>
  <si>
    <t>61023</t>
  </si>
  <si>
    <t>Dues &amp; Memberships</t>
  </si>
  <si>
    <t>61021</t>
  </si>
  <si>
    <t>61014</t>
  </si>
  <si>
    <t>Telephone &amp; Internet</t>
  </si>
  <si>
    <t>61013</t>
  </si>
  <si>
    <t>Postage &amp; Delivery Services</t>
  </si>
  <si>
    <t>61011</t>
  </si>
  <si>
    <t>Building Supplies</t>
  </si>
  <si>
    <t>61009</t>
  </si>
  <si>
    <t>Food Supplies - Events</t>
  </si>
  <si>
    <t>61006</t>
  </si>
  <si>
    <t>Annual Meeting Food</t>
  </si>
  <si>
    <t>61006-710</t>
  </si>
  <si>
    <t>ODADAS Food</t>
  </si>
  <si>
    <t>61006-704</t>
  </si>
  <si>
    <t>GFKS Food</t>
  </si>
  <si>
    <t>61006-702</t>
  </si>
  <si>
    <t>DFKS Food</t>
  </si>
  <si>
    <t>61006-701</t>
  </si>
  <si>
    <t>BFKS Food</t>
  </si>
  <si>
    <t>61006-202</t>
  </si>
  <si>
    <t>SCO Food Supplies</t>
  </si>
  <si>
    <t>61006-700</t>
  </si>
  <si>
    <t>Office  Supplies</t>
  </si>
  <si>
    <t>61005</t>
  </si>
  <si>
    <t>Design &amp; Printing Services</t>
  </si>
  <si>
    <t>61004</t>
  </si>
  <si>
    <t>Promotional &amp; PR Items</t>
  </si>
  <si>
    <t>61002</t>
  </si>
  <si>
    <t>Program &amp; Activity Supplies</t>
  </si>
  <si>
    <t>61001</t>
  </si>
  <si>
    <t>61001-710</t>
  </si>
  <si>
    <t>Waiting List Ross</t>
  </si>
  <si>
    <t>61001-708</t>
  </si>
  <si>
    <t>Traditional Ross</t>
  </si>
  <si>
    <t>61001-707</t>
  </si>
  <si>
    <t xml:space="preserve">School Based Ross </t>
  </si>
  <si>
    <t>61001-706</t>
  </si>
  <si>
    <t>ODADAS</t>
  </si>
  <si>
    <t>61001-704</t>
  </si>
  <si>
    <t>SCO Program &amp; Activity Supplies</t>
  </si>
  <si>
    <t>61001-700</t>
  </si>
  <si>
    <t>Expenses</t>
  </si>
  <si>
    <t>60000</t>
  </si>
  <si>
    <t>COBRA Administration</t>
  </si>
  <si>
    <t>50305</t>
  </si>
  <si>
    <t>401K Match</t>
  </si>
  <si>
    <t>50304</t>
  </si>
  <si>
    <t>life/AccDeath Benefits</t>
  </si>
  <si>
    <t>Life/AccDeath Benefits</t>
  </si>
  <si>
    <t>50303</t>
  </si>
  <si>
    <t>Long Term Disabilty Insurance</t>
  </si>
  <si>
    <t>Long Term Disablity Insurance</t>
  </si>
  <si>
    <t>50302</t>
  </si>
  <si>
    <t>Health &amp; Dental Insurance</t>
  </si>
  <si>
    <t>50301</t>
  </si>
  <si>
    <t>Worker's Comp.</t>
  </si>
  <si>
    <t>Workers Compensation</t>
  </si>
  <si>
    <t>50205</t>
  </si>
  <si>
    <t>SUTA Payroll Tax</t>
  </si>
  <si>
    <t>50204</t>
  </si>
  <si>
    <t>Unemployment</t>
  </si>
  <si>
    <t>FUTA Payroll Tax</t>
  </si>
  <si>
    <t>50203</t>
  </si>
  <si>
    <t>Medicare Payroll Tax</t>
  </si>
  <si>
    <t>50202</t>
  </si>
  <si>
    <t>Employer FICA</t>
  </si>
  <si>
    <t>FICA Payroll Tax</t>
  </si>
  <si>
    <t>50201</t>
  </si>
  <si>
    <t>Contract Wages</t>
  </si>
  <si>
    <t>50102</t>
  </si>
  <si>
    <t>Gross Salaries</t>
  </si>
  <si>
    <t>Salaries &amp; Wages</t>
  </si>
  <si>
    <t>50101</t>
  </si>
  <si>
    <t>Personnel Expenses</t>
  </si>
  <si>
    <t>50000</t>
  </si>
  <si>
    <t>Annual Campaign</t>
  </si>
  <si>
    <t>Other  Revenue</t>
  </si>
  <si>
    <t>Kroger/Refunds/Other</t>
  </si>
  <si>
    <t>Div/Interest Earned</t>
  </si>
  <si>
    <t>Golf for Kids' Sake</t>
  </si>
  <si>
    <t>44175-702</t>
  </si>
  <si>
    <t>Dance for Kids' Sake</t>
  </si>
  <si>
    <t>44170-701</t>
  </si>
  <si>
    <t>Bowl For Kid's Sake</t>
  </si>
  <si>
    <t>44105-202</t>
  </si>
  <si>
    <t>Miscellaneous Contributions</t>
  </si>
  <si>
    <t>Annual Board Personal Contributions</t>
  </si>
  <si>
    <t>44001-710</t>
  </si>
  <si>
    <t>SCO MiscContr/Unspec Donations</t>
  </si>
  <si>
    <t>44001-700</t>
  </si>
  <si>
    <t>Government Grants</t>
  </si>
  <si>
    <t>43001-704</t>
  </si>
  <si>
    <t>43001-700</t>
  </si>
  <si>
    <t>Foundations &amp; Trusts</t>
  </si>
  <si>
    <t>United Way</t>
  </si>
  <si>
    <t>2015-16
Budget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</si>
  <si>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</si>
  <si>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</si>
  <si>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</si>
  <si>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</si>
  <si>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</si>
  <si>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</si>
  <si>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</si>
  <si>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</si>
  <si>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</si>
  <si>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</si>
  <si>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</si>
  <si>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</si>
  <si>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2014-15
Budget</t>
  </si>
  <si>
    <t>2013-14
Actual</t>
  </si>
  <si>
    <t>Revenue Accounts</t>
  </si>
  <si>
    <t>TOTAL REVENUE</t>
  </si>
  <si>
    <t>State Unemployment</t>
  </si>
  <si>
    <t xml:space="preserve"> (Rate .05% on the first $9,000 of wages per employee)</t>
  </si>
  <si>
    <t>TOTAL EXPENSES</t>
  </si>
  <si>
    <t>BALANCE</t>
  </si>
  <si>
    <t>61051-700</t>
  </si>
  <si>
    <t>SCO-Space/Facility Rental</t>
  </si>
  <si>
    <t>61031-701</t>
  </si>
  <si>
    <t>DFKS Professional Fees</t>
  </si>
  <si>
    <t>61031-700</t>
  </si>
  <si>
    <t>Copier Service Contract</t>
  </si>
  <si>
    <t>Office Equipment Purchases</t>
  </si>
  <si>
    <t>SCO Professional Fees</t>
  </si>
  <si>
    <t>2014-15
Actual YTD</t>
  </si>
  <si>
    <t>61006-708</t>
  </si>
  <si>
    <t>Ross Co. Waiting List</t>
  </si>
  <si>
    <t>Mileage DFKS</t>
  </si>
  <si>
    <t>64004-701</t>
  </si>
  <si>
    <t>64004-709</t>
  </si>
  <si>
    <t>Mileage Training</t>
  </si>
  <si>
    <t>66008-202</t>
  </si>
  <si>
    <t>66008-701</t>
  </si>
  <si>
    <t>66008-702</t>
  </si>
  <si>
    <t>Special Events Incentives-BFKS</t>
  </si>
  <si>
    <t>Special Events Incentives-DFKS</t>
  </si>
  <si>
    <t>Special Events Incentives-GFKS</t>
  </si>
  <si>
    <t>66008-700</t>
  </si>
  <si>
    <t>Special Events Incentives-SCO</t>
  </si>
  <si>
    <t>Christmas Party, Paints Game, etc.</t>
  </si>
  <si>
    <t>Building Repairs</t>
  </si>
  <si>
    <t>BBSA Standard to budget for national conference</t>
  </si>
  <si>
    <t>Prevention Specialist Certification/Training</t>
  </si>
  <si>
    <t>Interest Income on CD's</t>
  </si>
  <si>
    <t>Ross, Pickway, Fayette UW, Pike CF, CFC</t>
  </si>
  <si>
    <t>44001-720</t>
  </si>
  <si>
    <t>SCO MiscContr/Holiday Help</t>
  </si>
  <si>
    <t>Christmas gifts, Thanksgiving breakfast, food baskets, etc.</t>
  </si>
  <si>
    <t>2016-17
Budget</t>
  </si>
  <si>
    <t>61006-706</t>
  </si>
  <si>
    <t>includes Bob taking max allowed, Charity &amp; Teresa</t>
  </si>
  <si>
    <t>Payroll processing fees</t>
  </si>
  <si>
    <t>School Parties &amp; Certificates</t>
  </si>
  <si>
    <t xml:space="preserve"> 3% increase=$182,515</t>
  </si>
  <si>
    <t xml:space="preserve"> Cassner, JCL, Stevenson, Shaffer</t>
  </si>
  <si>
    <t xml:space="preserve"> ADAMH/Amachi/OCJS</t>
  </si>
  <si>
    <t xml:space="preserve">Government Grants </t>
  </si>
  <si>
    <t xml:space="preserve">Government Grants  </t>
  </si>
  <si>
    <t>Dance Instruction/Production/Photography</t>
  </si>
  <si>
    <t>Wesbanco Loan Admin Costs</t>
  </si>
  <si>
    <t xml:space="preserve"> (FICA Rate is 6.2%) </t>
  </si>
  <si>
    <t xml:space="preserve"> (Medicare Rate is 1.45%)</t>
  </si>
  <si>
    <t>HVAC Maintenance/Alarm Contract</t>
  </si>
  <si>
    <t>Total of Lines 4-5</t>
  </si>
  <si>
    <t>Unspecified Donations</t>
  </si>
  <si>
    <t>Director Contributions</t>
  </si>
  <si>
    <t>Total of Lines 7-9</t>
  </si>
  <si>
    <t>BFKS Revenue</t>
  </si>
  <si>
    <t>DFKS Revenue</t>
  </si>
  <si>
    <t>Golf Outing Revenue</t>
  </si>
  <si>
    <t>Year End Campaign Revenue</t>
  </si>
  <si>
    <t>Annual Meeting Supplies</t>
  </si>
  <si>
    <t>General Program/School Based Supplies</t>
  </si>
  <si>
    <t>General Program/SB ODADAS Supplies</t>
  </si>
  <si>
    <t>School Based Supplies Ross Only</t>
  </si>
  <si>
    <t>Community Based Supplies Ross Only</t>
  </si>
  <si>
    <t>RTBM Supplies Ross Only</t>
  </si>
  <si>
    <t>Xerox Output/Flyers &amp; Posters</t>
  </si>
  <si>
    <t>SB Wrap Up Party Food Ross Only</t>
  </si>
  <si>
    <t>Turning Point Meals</t>
  </si>
  <si>
    <t>RTBM Food Supplies Ross Only</t>
  </si>
  <si>
    <t>Advertising</t>
  </si>
  <si>
    <t>Volunteer Recruitment</t>
  </si>
  <si>
    <t>Chamber of Commerce/State Association</t>
  </si>
  <si>
    <t>Payroll Vendor Fees and Supplies</t>
  </si>
  <si>
    <t>990/ODMH Renewal/SOS Renewal/Liquor License</t>
  </si>
  <si>
    <t>Sect. of State/990/ODMH Renewal/Liquor License</t>
  </si>
  <si>
    <t>Professional Services</t>
  </si>
  <si>
    <t>SCO Share of Audit Fees</t>
  </si>
  <si>
    <t>D&amp;O Insurance</t>
  </si>
  <si>
    <t>Directors &amp; Officers Liability (in prepaid 13401)</t>
  </si>
  <si>
    <t>Accident/Building Insurance</t>
  </si>
  <si>
    <t>General Liability Insurance</t>
  </si>
  <si>
    <t>Annual Fee for Line of Credit</t>
  </si>
  <si>
    <t>Banking Penalty Fees</t>
  </si>
  <si>
    <t>Credit Card Interest/Service Charges</t>
  </si>
  <si>
    <t>Skating Party/Banquet Rental, etc.</t>
  </si>
  <si>
    <t>Venue Rental</t>
  </si>
  <si>
    <t>Participant Bowling/Shoe Rental Fees</t>
  </si>
  <si>
    <t>Participant Greens Fees</t>
  </si>
  <si>
    <t>Natioanl Conference Fees/Travel/Lodging</t>
  </si>
  <si>
    <t>DFKS Dance Floor, Tables, Chairs</t>
  </si>
  <si>
    <t>Lawnmower/Gas/Mulch/Plants</t>
  </si>
  <si>
    <t>Conferences or Meetings</t>
  </si>
  <si>
    <t>See 61035/61037/61038 above</t>
  </si>
  <si>
    <t>Camp Supplies/School Supplies</t>
  </si>
  <si>
    <t>Incentive Prizes</t>
  </si>
  <si>
    <t>Incentive Prizes/Trophies</t>
  </si>
  <si>
    <t>Incentive Prizes/Trophies/Golfer Goody Bags</t>
  </si>
  <si>
    <t>Birthdays, Board Gifts,  incentives for staff</t>
  </si>
  <si>
    <t>Plaques/Awards</t>
  </si>
  <si>
    <t>DFKS Trophies &amp; Momentos</t>
  </si>
  <si>
    <t>Received increases from Pickaway, Pike, Fayette</t>
  </si>
  <si>
    <t>Increase from OCJS/ADAMH stays flat</t>
  </si>
  <si>
    <t>Estimate comparable to 2015 DFKS Revenue - $5500 per participant</t>
  </si>
  <si>
    <t>Estimate comparable to 2015 Golf Revenue</t>
  </si>
  <si>
    <t>Estimate comparable to 2015 Annual Campaign Revenue</t>
  </si>
  <si>
    <t>Budget reduced based on lower YTD</t>
  </si>
  <si>
    <t>Budget increased based on higher YTD</t>
  </si>
  <si>
    <t>Based on Food Cost for 72 Golfers</t>
  </si>
  <si>
    <t>Budget lowered based on lower YTD</t>
  </si>
  <si>
    <t>Expenses previously budgeted under Space/Facility Rental - Budgeting 10000 for Production, 500 for photography, 6000 for Dance Lessons (the DFKS committee negotiated an agreement resulting in higher cost for Dance Magic in exchange for no exhibition dancers)</t>
  </si>
  <si>
    <t>SCO share of Central Ohio Audit Fees</t>
  </si>
  <si>
    <t>SCO share of Central Ohio payroll service and supplies expenses</t>
  </si>
  <si>
    <t>Increase based on higher matching goals</t>
  </si>
  <si>
    <t>10% Increase - In process of renewing this is estimate</t>
  </si>
  <si>
    <t>Fee is 100/year - Actual column includes 2 years of fees</t>
  </si>
  <si>
    <t>Decrease based on 2016 BFKS costs</t>
  </si>
  <si>
    <t>DFKS Venue is donated - 2015-16 budget amount for dance floor rental moved to 63004-Equipment Rental</t>
  </si>
  <si>
    <t>Based on Greens Fees for 72 Golfers</t>
  </si>
  <si>
    <t>2 Staffers undergoing OCPS-1 Certification</t>
  </si>
  <si>
    <t>Increase due to Alarm Contract re-assigned to this category</t>
  </si>
  <si>
    <t>Increase for lawncare equipment</t>
  </si>
  <si>
    <t>Estimates based on actual YTD usage</t>
  </si>
  <si>
    <t>Decreased based on lower actual assistance</t>
  </si>
  <si>
    <t>Increased based on planning to recognize employee birthdays</t>
  </si>
  <si>
    <t>Increase due to plans to buy incentives for BFKS corporate organizers</t>
  </si>
  <si>
    <t>DFKS Trophies &amp; Momentos moved to Donor Recognition</t>
  </si>
  <si>
    <t>Increase to provide better incentives to golfers</t>
  </si>
  <si>
    <t>Now includes DFKS Trophies &amp; Momentos (formerly Incentives)</t>
  </si>
  <si>
    <t>2015-2016 Actual YTD - APRIL</t>
  </si>
  <si>
    <t>Merchant Service Charges</t>
  </si>
  <si>
    <t>Total of Lines 112-115</t>
  </si>
  <si>
    <t>Total of Lines 117-118</t>
  </si>
  <si>
    <t>Total of Lines 44-51</t>
  </si>
  <si>
    <t>Total of Lines 34-39</t>
  </si>
  <si>
    <t>Total of Lines 92-100</t>
  </si>
  <si>
    <t>Total of Lines 73-77</t>
  </si>
  <si>
    <t>Total of Lines 81-82</t>
  </si>
  <si>
    <t>Total of Lines 60-62</t>
  </si>
  <si>
    <t>Kintera, Square</t>
  </si>
  <si>
    <t>AIM, e-tapestry, National Dues</t>
  </si>
  <si>
    <t>AIM $1,000, eTap $1,700</t>
  </si>
  <si>
    <t>Now includes State Association dues/fees (formerly pro development) and National Dues (formerly Computer Software)</t>
  </si>
  <si>
    <t>Estimate comparable to 2016 BFKS Revenue with $700 increase</t>
  </si>
  <si>
    <t>Comparable to 2016 event and same as 2015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</si>
</sst>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0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26"/>
      <color rgb="FF000000"/>
      <name val="Calibri"/>
      <family val="2"/>
    </font>
    <font>
      <sz val="9"/>
      <color rgb="FF000000"/>
      <name val="Arial Narrow"/>
      <family val="2"/>
    </font>
    <font>
      <i/>
      <sz val="9"/>
      <name val="Calibri"/>
      <family val="2"/>
    </font>
    <font>
      <i/>
      <sz val="9"/>
      <color theme="1"/>
      <name val="Calibri"/>
      <family val="2"/>
    </font>
    <font>
      <sz val="9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8" fillId="0" borderId="0" applyFont="0" applyFill="0" applyBorder="0" applyAlignment="0" applyProtection="0"/>
    <xf numFmtId="0" fontId="8" fillId="0" borderId="0"/>
  </cellStyleXfs>
  <cellXfs count="70">
    <xf numFmtId="0" fontId="0" fillId="0" borderId="0" xfId="0"/>
    <xf numFmtId="0" fontId="1" fillId="0" borderId="0" xfId="1" applyAlignment="1">
      <alignment vertical="top"/>
    </xf>
    <xf numFmtId="0" fontId="1" fillId="0" borderId="0" xfId="1" applyFill="1" applyAlignment="1">
      <alignment vertical="top"/>
    </xf>
    <xf numFmtId="0" fontId="1" fillId="0" borderId="0" xfId="1" applyAlignment="1">
      <alignment horizontal="left" vertical="top"/>
    </xf>
    <xf numFmtId="0" fontId="2" fillId="0" borderId="0" xfId="1" applyFont="1" applyAlignment="1">
      <alignment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vertical="top"/>
    </xf>
    <xf numFmtId="0" fontId="4" fillId="0" borderId="0" xfId="1" applyFont="1" applyFill="1" applyAlignment="1">
      <alignment vertical="top"/>
    </xf>
    <xf numFmtId="0" fontId="5" fillId="3" borderId="0" xfId="1" applyFont="1" applyFill="1" applyAlignment="1">
      <alignment horizontal="left" vertical="top"/>
    </xf>
    <xf numFmtId="0" fontId="6" fillId="3" borderId="0" xfId="1" applyFont="1" applyFill="1" applyAlignment="1">
      <alignment vertical="top"/>
    </xf>
    <xf numFmtId="0" fontId="5" fillId="3" borderId="0" xfId="1" applyFont="1" applyFill="1" applyAlignment="1">
      <alignment vertical="top"/>
    </xf>
    <xf numFmtId="0" fontId="6" fillId="3" borderId="0" xfId="1" applyFont="1" applyFill="1" applyAlignment="1">
      <alignment vertical="top" wrapText="1"/>
    </xf>
    <xf numFmtId="0" fontId="6" fillId="3" borderId="0" xfId="1" applyFont="1" applyFill="1" applyAlignment="1">
      <alignment horizontal="center" vertical="top" wrapText="1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vertical="top"/>
    </xf>
    <xf numFmtId="0" fontId="5" fillId="0" borderId="0" xfId="1" applyFont="1" applyAlignment="1">
      <alignment vertical="top"/>
    </xf>
    <xf numFmtId="38" fontId="5" fillId="0" borderId="0" xfId="1" applyNumberFormat="1" applyFont="1" applyAlignment="1">
      <alignment vertical="top"/>
    </xf>
    <xf numFmtId="0" fontId="7" fillId="0" borderId="0" xfId="1" applyFont="1" applyFill="1" applyAlignment="1">
      <alignment horizontal="left" vertical="top"/>
    </xf>
    <xf numFmtId="0" fontId="7" fillId="0" borderId="0" xfId="1" applyFont="1" applyFill="1" applyAlignment="1">
      <alignment vertical="top"/>
    </xf>
    <xf numFmtId="0" fontId="6" fillId="3" borderId="0" xfId="1" applyFont="1" applyFill="1" applyAlignment="1">
      <alignment horizontal="left" vertical="top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 applyAlignment="1">
      <alignment vertical="top"/>
    </xf>
    <xf numFmtId="38" fontId="7" fillId="4" borderId="0" xfId="1" applyNumberFormat="1" applyFont="1" applyFill="1" applyAlignment="1">
      <alignment vertical="top"/>
    </xf>
    <xf numFmtId="38" fontId="7" fillId="0" borderId="0" xfId="1" applyNumberFormat="1" applyFont="1" applyAlignment="1">
      <alignment vertical="top"/>
    </xf>
    <xf numFmtId="38" fontId="7" fillId="5" borderId="0" xfId="1" applyNumberFormat="1" applyFont="1" applyFill="1" applyAlignment="1">
      <alignment vertical="top"/>
    </xf>
    <xf numFmtId="38" fontId="5" fillId="0" borderId="0" xfId="1" applyNumberFormat="1" applyFont="1" applyFill="1" applyAlignment="1">
      <alignment vertical="top"/>
    </xf>
    <xf numFmtId="38" fontId="5" fillId="0" borderId="0" xfId="1" applyNumberFormat="1" applyFont="1" applyFill="1" applyAlignment="1">
      <alignment vertical="center"/>
    </xf>
    <xf numFmtId="38" fontId="6" fillId="3" borderId="0" xfId="1" applyNumberFormat="1" applyFont="1" applyFill="1" applyAlignment="1">
      <alignment vertical="top"/>
    </xf>
    <xf numFmtId="38" fontId="5" fillId="0" borderId="0" xfId="1" applyNumberFormat="1" applyFont="1" applyFill="1" applyAlignment="1">
      <alignment vertical="top" wrapText="1"/>
    </xf>
    <xf numFmtId="38" fontId="5" fillId="2" borderId="0" xfId="1" applyNumberFormat="1" applyFont="1" applyFill="1" applyAlignment="1">
      <alignment vertical="top"/>
    </xf>
    <xf numFmtId="0" fontId="0" fillId="0" borderId="0" xfId="0"/>
    <xf numFmtId="43" fontId="0" fillId="0" borderId="0" xfId="2" applyFont="1"/>
    <xf numFmtId="43" fontId="0" fillId="0" borderId="0" xfId="0" applyNumberFormat="1"/>
    <xf numFmtId="0" fontId="0" fillId="0" borderId="0" xfId="0" applyBorder="1"/>
    <xf numFmtId="0" fontId="9" fillId="0" borderId="0" xfId="0" applyFont="1" applyBorder="1"/>
    <xf numFmtId="43" fontId="9" fillId="0" borderId="0" xfId="0" applyNumberFormat="1" applyFont="1" applyBorder="1"/>
    <xf numFmtId="0" fontId="7" fillId="0" borderId="0" xfId="1" applyFont="1" applyAlignment="1">
      <alignment vertical="top" wrapText="1"/>
    </xf>
    <xf numFmtId="38" fontId="5" fillId="0" borderId="2" xfId="1" applyNumberFormat="1" applyFont="1" applyBorder="1" applyAlignment="1">
      <alignment vertical="top"/>
    </xf>
    <xf numFmtId="0" fontId="1" fillId="0" borderId="2" xfId="1" applyBorder="1" applyAlignment="1">
      <alignment vertical="top"/>
    </xf>
    <xf numFmtId="38" fontId="5" fillId="0" borderId="2" xfId="1" applyNumberFormat="1" applyFont="1" applyFill="1" applyBorder="1" applyAlignment="1">
      <alignment vertical="top"/>
    </xf>
    <xf numFmtId="0" fontId="12" fillId="0" borderId="0" xfId="1" applyFont="1" applyAlignment="1">
      <alignment vertical="top"/>
    </xf>
    <xf numFmtId="0" fontId="11" fillId="0" borderId="0" xfId="1" applyFont="1" applyAlignment="1">
      <alignment vertical="top"/>
    </xf>
    <xf numFmtId="38" fontId="7" fillId="0" borderId="0" xfId="1" applyNumberFormat="1" applyFont="1" applyFill="1" applyAlignment="1">
      <alignment vertical="top"/>
    </xf>
    <xf numFmtId="0" fontId="11" fillId="0" borderId="0" xfId="1" applyFont="1" applyFill="1" applyAlignment="1">
      <alignment horizontal="left" vertical="top" wrapText="1"/>
    </xf>
    <xf numFmtId="0" fontId="1" fillId="0" borderId="0" xfId="1" applyFill="1" applyAlignment="1">
      <alignment horizontal="left" vertical="top" wrapText="1"/>
    </xf>
    <xf numFmtId="38" fontId="5" fillId="5" borderId="2" xfId="1" applyNumberFormat="1" applyFont="1" applyFill="1" applyBorder="1" applyAlignment="1">
      <alignment vertical="top"/>
    </xf>
    <xf numFmtId="38" fontId="5" fillId="5" borderId="2" xfId="1" applyNumberFormat="1" applyFont="1" applyFill="1" applyBorder="1" applyAlignment="1">
      <alignment horizontal="right" vertical="top"/>
    </xf>
    <xf numFmtId="0" fontId="3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14" fillId="0" borderId="1" xfId="1" applyFont="1" applyBorder="1" applyAlignment="1">
      <alignment wrapText="1"/>
    </xf>
    <xf numFmtId="0" fontId="15" fillId="0" borderId="0" xfId="0" applyFont="1" applyAlignment="1">
      <alignment wrapText="1"/>
    </xf>
    <xf numFmtId="38" fontId="7" fillId="0" borderId="0" xfId="1" applyNumberFormat="1" applyFont="1" applyAlignment="1">
      <alignment horizontal="center" vertical="top"/>
    </xf>
    <xf numFmtId="38" fontId="7" fillId="4" borderId="0" xfId="1" applyNumberFormat="1" applyFont="1" applyFill="1" applyAlignment="1">
      <alignment horizontal="center" vertical="top"/>
    </xf>
    <xf numFmtId="38" fontId="7" fillId="0" borderId="0" xfId="1" applyNumberFormat="1" applyFont="1" applyFill="1" applyAlignment="1">
      <alignment horizontal="center" vertical="top"/>
    </xf>
    <xf numFmtId="38" fontId="6" fillId="3" borderId="0" xfId="1" applyNumberFormat="1" applyFont="1" applyFill="1" applyAlignment="1">
      <alignment horizontal="center" vertical="top"/>
    </xf>
    <xf numFmtId="38" fontId="5" fillId="0" borderId="0" xfId="1" applyNumberFormat="1" applyFont="1" applyAlignment="1">
      <alignment horizontal="center" vertical="top"/>
    </xf>
    <xf numFmtId="38" fontId="5" fillId="2" borderId="0" xfId="1" applyNumberFormat="1" applyFont="1" applyFill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1" fillId="0" borderId="0" xfId="1" applyFill="1" applyAlignment="1">
      <alignment horizontal="center" vertical="top" wrapText="1"/>
    </xf>
    <xf numFmtId="0" fontId="1" fillId="0" borderId="0" xfId="1" applyAlignment="1">
      <alignment horizontal="center" vertical="top"/>
    </xf>
    <xf numFmtId="0" fontId="13" fillId="0" borderId="0" xfId="1" applyFont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16" fillId="3" borderId="0" xfId="1" applyFont="1" applyFill="1" applyAlignment="1">
      <alignment vertical="top" wrapText="1"/>
    </xf>
    <xf numFmtId="0" fontId="10" fillId="0" borderId="0" xfId="0" applyFont="1" applyAlignment="1">
      <alignment wrapText="1"/>
    </xf>
    <xf numFmtId="0" fontId="13" fillId="2" borderId="0" xfId="1" applyFont="1" applyFill="1" applyAlignment="1">
      <alignment vertical="top" wrapText="1"/>
    </xf>
    <xf numFmtId="0" fontId="13" fillId="3" borderId="0" xfId="1" applyFont="1" applyFill="1" applyAlignment="1">
      <alignment vertical="top" wrapText="1"/>
    </xf>
    <xf numFmtId="0" fontId="13" fillId="0" borderId="0" xfId="1" applyFont="1" applyFill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38" fontId="2" fillId="0" borderId="0" xfId="1" applyNumberFormat="1" applyFont="1" applyAlignment="1">
      <alignment horizontal="left" vertical="top" wrapText="1"/>
    </xf>
  </cellXfs>
  <cellStyles count="4">
    <cellStyle name="Comma" xfId="2" builtinId="3"/>
    <cellStyle name="Normal" xfId="0" builtinId="0"/>
    <cellStyle name="Normal 2" xfId="1"/>
    <cellStyle name="Normal 7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8"/>
  <sheetViews>
    <sheetView tabSelected="1" zoomScale="96" zoomScaleNormal="96" workbookViewId="0">
      <pane ySplit="1" topLeftCell="A2" activePane="bottomLeft" state="frozen"/>
      <selection pane="bottomLeft"/>
    </sheetView>
  </sheetViews>
  <sheetFormatPr defaultRowHeight="15" outlineLevelRow="1" x14ac:dyDescent="0.25"/>
  <cols>
    <col min="1" max="1" width="8.7109375" style="3" customWidth="1"/>
    <col min="2" max="2" width="30.85546875" style="1" customWidth="1"/>
    <col min="3" max="3" width="29.7109375" style="1" customWidth="1"/>
    <col min="4" max="4" width="7" style="2" hidden="1" customWidth="1"/>
    <col min="5" max="5" width="9" style="2" hidden="1" customWidth="1"/>
    <col min="6" max="6" width="9.28515625" style="1" hidden="1" customWidth="1"/>
    <col min="7" max="8" width="9.28515625" style="1" customWidth="1"/>
    <col min="9" max="20" width="9.140625" style="1" hidden="1" customWidth="1"/>
    <col min="21" max="21" width="7.7109375" style="59" customWidth="1"/>
    <col min="22" max="22" width="50.42578125" style="68" customWidth="1"/>
    <col min="23" max="23" width="9.140625" style="1"/>
    <col min="24" max="24" width="13.5703125" style="1" customWidth="1"/>
    <col min="25" max="25" width="9.140625" style="1"/>
    <col min="26" max="26" width="13.140625" style="1" customWidth="1"/>
    <col min="27" max="27" width="9.140625" style="1"/>
    <col min="28" max="28" width="12.42578125" style="1" customWidth="1"/>
    <col min="29" max="16384" width="9.140625" style="1"/>
  </cols>
  <sheetData>
    <row r="1" spans="1:22" ht="42" customHeight="1" x14ac:dyDescent="0.25">
      <c r="A1" s="8"/>
      <c r="B1" s="9" t="s">
        <v>206</v>
      </c>
      <c r="C1" s="10"/>
      <c r="D1" s="11" t="s">
        <v>205</v>
      </c>
      <c r="E1" s="11" t="s">
        <v>204</v>
      </c>
      <c r="F1" s="11" t="s">
        <v>220</v>
      </c>
      <c r="G1" s="12" t="s">
        <v>191</v>
      </c>
      <c r="H1" s="11" t="s">
        <v>336</v>
      </c>
      <c r="I1" s="9" t="s">
        <v>203</v>
      </c>
      <c r="J1" s="9" t="s">
        <v>202</v>
      </c>
      <c r="K1" s="9" t="s">
        <v>201</v>
      </c>
      <c r="L1" s="9" t="s">
        <v>200</v>
      </c>
      <c r="M1" s="9" t="s">
        <v>199</v>
      </c>
      <c r="N1" s="9" t="s">
        <v>198</v>
      </c>
      <c r="O1" s="9" t="s">
        <v>197</v>
      </c>
      <c r="P1" s="9" t="s">
        <v>196</v>
      </c>
      <c r="Q1" s="9" t="s">
        <v>195</v>
      </c>
      <c r="R1" s="9" t="s">
        <v>194</v>
      </c>
      <c r="S1" s="9" t="s">
        <v>193</v>
      </c>
      <c r="T1" s="9" t="s">
        <v>192</v>
      </c>
      <c r="U1" s="12" t="s">
        <v>244</v>
      </c>
    </row>
    <row r="2" spans="1:22" ht="16.5" customHeight="1" x14ac:dyDescent="0.25">
      <c r="A2" s="13">
        <v>41002</v>
      </c>
      <c r="B2" s="14" t="s">
        <v>190</v>
      </c>
      <c r="C2" s="60" t="s">
        <v>240</v>
      </c>
      <c r="D2" s="25"/>
      <c r="E2" s="25">
        <v>29370</v>
      </c>
      <c r="F2" s="16">
        <v>16388</v>
      </c>
      <c r="G2" s="23">
        <v>25870</v>
      </c>
      <c r="H2" s="16">
        <v>12322</v>
      </c>
      <c r="I2" s="37">
        <v>2000</v>
      </c>
      <c r="J2" s="37">
        <v>5702</v>
      </c>
      <c r="K2" s="37"/>
      <c r="L2" s="37">
        <v>2000</v>
      </c>
      <c r="M2" s="37">
        <v>5702</v>
      </c>
      <c r="N2" s="37"/>
      <c r="O2" s="37">
        <v>2000</v>
      </c>
      <c r="P2" s="37">
        <v>5703</v>
      </c>
      <c r="Q2" s="37"/>
      <c r="R2" s="37">
        <v>2000</v>
      </c>
      <c r="S2" s="37">
        <v>5703</v>
      </c>
      <c r="T2" s="37"/>
      <c r="U2" s="51">
        <f>SUM(I2:T2)</f>
        <v>30810</v>
      </c>
      <c r="V2" s="48" t="s">
        <v>308</v>
      </c>
    </row>
    <row r="3" spans="1:22" x14ac:dyDescent="0.25">
      <c r="A3" s="13">
        <v>42002</v>
      </c>
      <c r="B3" s="14" t="s">
        <v>189</v>
      </c>
      <c r="C3" s="60" t="s">
        <v>250</v>
      </c>
      <c r="D3" s="25"/>
      <c r="E3" s="25">
        <v>13620</v>
      </c>
      <c r="F3" s="16">
        <v>8500</v>
      </c>
      <c r="G3" s="23">
        <v>15000</v>
      </c>
      <c r="H3" s="16">
        <v>15889</v>
      </c>
      <c r="I3" s="37"/>
      <c r="J3" s="39"/>
      <c r="K3" s="39">
        <v>220</v>
      </c>
      <c r="L3" s="39"/>
      <c r="M3" s="39">
        <v>1000</v>
      </c>
      <c r="N3" s="39"/>
      <c r="O3" s="39">
        <v>500</v>
      </c>
      <c r="P3" s="39">
        <v>700</v>
      </c>
      <c r="Q3" s="39">
        <v>425</v>
      </c>
      <c r="R3" s="39">
        <v>8500</v>
      </c>
      <c r="S3" s="39">
        <v>950</v>
      </c>
      <c r="T3" s="37"/>
      <c r="U3" s="51">
        <f t="shared" ref="U3:U5" si="0">SUM(I3:T3)</f>
        <v>12295</v>
      </c>
      <c r="V3" s="48"/>
    </row>
    <row r="4" spans="1:22" outlineLevel="1" x14ac:dyDescent="0.25">
      <c r="A4" s="17" t="s">
        <v>188</v>
      </c>
      <c r="B4" s="18" t="s">
        <v>252</v>
      </c>
      <c r="C4" s="61" t="s">
        <v>251</v>
      </c>
      <c r="D4" s="25"/>
      <c r="E4" s="25">
        <v>137278</v>
      </c>
      <c r="F4" s="16">
        <v>119227</v>
      </c>
      <c r="G4" s="23">
        <v>138000</v>
      </c>
      <c r="H4" s="16">
        <v>127912</v>
      </c>
      <c r="I4" s="37">
        <v>11500</v>
      </c>
      <c r="J4" s="39">
        <v>17425</v>
      </c>
      <c r="K4" s="39">
        <v>11500</v>
      </c>
      <c r="L4" s="39">
        <v>11500</v>
      </c>
      <c r="M4" s="39">
        <v>17425</v>
      </c>
      <c r="N4" s="39">
        <v>11500</v>
      </c>
      <c r="O4" s="39">
        <v>11500</v>
      </c>
      <c r="P4" s="39">
        <v>17425</v>
      </c>
      <c r="Q4" s="39">
        <v>11500</v>
      </c>
      <c r="R4" s="39">
        <v>11500</v>
      </c>
      <c r="S4" s="39">
        <v>17425</v>
      </c>
      <c r="T4" s="37">
        <v>11500</v>
      </c>
      <c r="U4" s="51">
        <f t="shared" si="0"/>
        <v>161700</v>
      </c>
      <c r="V4" s="48" t="s">
        <v>309</v>
      </c>
    </row>
    <row r="5" spans="1:22" outlineLevel="1" x14ac:dyDescent="0.25">
      <c r="A5" s="17" t="s">
        <v>187</v>
      </c>
      <c r="B5" s="18" t="s">
        <v>253</v>
      </c>
      <c r="C5" s="61" t="s">
        <v>133</v>
      </c>
      <c r="D5" s="25"/>
      <c r="E5" s="25">
        <v>26644</v>
      </c>
      <c r="F5" s="16">
        <v>10692</v>
      </c>
      <c r="G5" s="23">
        <v>26644</v>
      </c>
      <c r="H5" s="16">
        <v>11722</v>
      </c>
      <c r="I5" s="37">
        <v>4441</v>
      </c>
      <c r="J5" s="37">
        <v>4541</v>
      </c>
      <c r="K5" s="37">
        <v>4641</v>
      </c>
      <c r="L5" s="37">
        <v>750</v>
      </c>
      <c r="M5" s="37">
        <v>750</v>
      </c>
      <c r="N5" s="37">
        <v>750</v>
      </c>
      <c r="O5" s="37">
        <v>750</v>
      </c>
      <c r="P5" s="37">
        <v>630</v>
      </c>
      <c r="Q5" s="37">
        <v>2000</v>
      </c>
      <c r="R5" s="37">
        <v>750</v>
      </c>
      <c r="S5" s="37">
        <v>2000</v>
      </c>
      <c r="T5" s="37">
        <v>4641</v>
      </c>
      <c r="U5" s="51">
        <f t="shared" si="0"/>
        <v>26644</v>
      </c>
      <c r="V5" s="48"/>
    </row>
    <row r="6" spans="1:22" x14ac:dyDescent="0.25">
      <c r="A6" s="17">
        <v>43001</v>
      </c>
      <c r="B6" s="18" t="s">
        <v>186</v>
      </c>
      <c r="C6" s="61" t="s">
        <v>259</v>
      </c>
      <c r="D6" s="25"/>
      <c r="E6" s="22">
        <f t="shared" ref="E6:F6" si="1">SUM(E4:E5)</f>
        <v>163922</v>
      </c>
      <c r="F6" s="22">
        <f t="shared" si="1"/>
        <v>129919</v>
      </c>
      <c r="G6" s="22">
        <f>SUM(G4:G5)</f>
        <v>164644</v>
      </c>
      <c r="H6" s="22">
        <f>SUM(H4:H5)</f>
        <v>139634</v>
      </c>
      <c r="I6" s="22">
        <f>SUM(I4:I5)</f>
        <v>15941</v>
      </c>
      <c r="J6" s="22">
        <f t="shared" ref="J6:T6" si="2">SUM(J4:J5)</f>
        <v>21966</v>
      </c>
      <c r="K6" s="22">
        <f t="shared" si="2"/>
        <v>16141</v>
      </c>
      <c r="L6" s="22">
        <f t="shared" si="2"/>
        <v>12250</v>
      </c>
      <c r="M6" s="22">
        <f t="shared" si="2"/>
        <v>18175</v>
      </c>
      <c r="N6" s="22">
        <f t="shared" si="2"/>
        <v>12250</v>
      </c>
      <c r="O6" s="22">
        <f t="shared" si="2"/>
        <v>12250</v>
      </c>
      <c r="P6" s="22">
        <f t="shared" si="2"/>
        <v>18055</v>
      </c>
      <c r="Q6" s="22">
        <f t="shared" si="2"/>
        <v>13500</v>
      </c>
      <c r="R6" s="22">
        <f t="shared" si="2"/>
        <v>12250</v>
      </c>
      <c r="S6" s="22">
        <f t="shared" si="2"/>
        <v>19425</v>
      </c>
      <c r="T6" s="22">
        <f t="shared" si="2"/>
        <v>16141</v>
      </c>
      <c r="U6" s="52">
        <f>SUM(U4:U5)</f>
        <v>188344</v>
      </c>
      <c r="V6" s="48"/>
    </row>
    <row r="7" spans="1:22" outlineLevel="1" x14ac:dyDescent="0.25">
      <c r="A7" s="17" t="s">
        <v>185</v>
      </c>
      <c r="B7" s="14" t="s">
        <v>184</v>
      </c>
      <c r="C7" s="61" t="s">
        <v>260</v>
      </c>
      <c r="D7" s="25"/>
      <c r="E7" s="25">
        <v>5000</v>
      </c>
      <c r="F7" s="16">
        <v>16560</v>
      </c>
      <c r="G7" s="23">
        <v>2000</v>
      </c>
      <c r="H7" s="16">
        <v>2021</v>
      </c>
      <c r="I7" s="37">
        <v>150</v>
      </c>
      <c r="J7" s="37">
        <v>150</v>
      </c>
      <c r="K7" s="37">
        <v>150</v>
      </c>
      <c r="L7" s="37">
        <v>150</v>
      </c>
      <c r="M7" s="37">
        <v>250</v>
      </c>
      <c r="N7" s="37">
        <v>150</v>
      </c>
      <c r="O7" s="37">
        <v>250</v>
      </c>
      <c r="P7" s="37">
        <v>150</v>
      </c>
      <c r="Q7" s="37">
        <v>150</v>
      </c>
      <c r="R7" s="37">
        <v>150</v>
      </c>
      <c r="S7" s="37">
        <v>150</v>
      </c>
      <c r="T7" s="37">
        <v>150</v>
      </c>
      <c r="U7" s="51">
        <f>SUM(I7:T7)</f>
        <v>2000</v>
      </c>
      <c r="V7" s="48"/>
    </row>
    <row r="8" spans="1:22" ht="15" customHeight="1" outlineLevel="1" x14ac:dyDescent="0.25">
      <c r="A8" s="17" t="s">
        <v>241</v>
      </c>
      <c r="B8" s="14" t="s">
        <v>242</v>
      </c>
      <c r="C8" s="61" t="s">
        <v>243</v>
      </c>
      <c r="D8" s="25"/>
      <c r="E8" s="25">
        <v>3500</v>
      </c>
      <c r="F8" s="16">
        <v>1250</v>
      </c>
      <c r="G8" s="23">
        <v>4000</v>
      </c>
      <c r="H8" s="16">
        <v>4010</v>
      </c>
      <c r="I8" s="37"/>
      <c r="J8" s="37"/>
      <c r="K8" s="37"/>
      <c r="L8" s="37"/>
      <c r="M8" s="37">
        <v>350</v>
      </c>
      <c r="N8" s="37">
        <v>3650</v>
      </c>
      <c r="O8" s="37"/>
      <c r="P8" s="37"/>
      <c r="Q8" s="37"/>
      <c r="R8" s="37"/>
      <c r="S8" s="37"/>
      <c r="T8" s="37"/>
      <c r="U8" s="51">
        <f>SUM(I8:T8)</f>
        <v>4000</v>
      </c>
      <c r="V8" s="48"/>
    </row>
    <row r="9" spans="1:22" outlineLevel="1" x14ac:dyDescent="0.25">
      <c r="A9" s="17" t="s">
        <v>183</v>
      </c>
      <c r="B9" s="14" t="s">
        <v>182</v>
      </c>
      <c r="C9" s="61" t="s">
        <v>261</v>
      </c>
      <c r="D9" s="25"/>
      <c r="E9" s="25"/>
      <c r="F9" s="16"/>
      <c r="G9" s="23"/>
      <c r="H9" s="1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51"/>
      <c r="V9" s="48"/>
    </row>
    <row r="10" spans="1:22" x14ac:dyDescent="0.25">
      <c r="A10" s="13">
        <v>44001</v>
      </c>
      <c r="B10" s="14" t="s">
        <v>181</v>
      </c>
      <c r="C10" s="60" t="s">
        <v>262</v>
      </c>
      <c r="D10" s="25"/>
      <c r="E10" s="22">
        <f t="shared" ref="E10:F10" si="3">SUM(E7:E9)</f>
        <v>8500</v>
      </c>
      <c r="F10" s="22">
        <f t="shared" si="3"/>
        <v>17810</v>
      </c>
      <c r="G10" s="22">
        <f>SUM(G7:G9)</f>
        <v>6000</v>
      </c>
      <c r="H10" s="22">
        <f>SUM(H7:H9)</f>
        <v>6031</v>
      </c>
      <c r="I10" s="22">
        <f>SUM(I7:I9)</f>
        <v>150</v>
      </c>
      <c r="J10" s="22">
        <f>SUM(J7:J9)</f>
        <v>150</v>
      </c>
      <c r="K10" s="22">
        <f t="shared" ref="K10:T10" si="4">SUM(K7:K9)</f>
        <v>150</v>
      </c>
      <c r="L10" s="22">
        <f t="shared" si="4"/>
        <v>150</v>
      </c>
      <c r="M10" s="22">
        <f t="shared" si="4"/>
        <v>600</v>
      </c>
      <c r="N10" s="22">
        <f t="shared" si="4"/>
        <v>3800</v>
      </c>
      <c r="O10" s="22">
        <f t="shared" si="4"/>
        <v>250</v>
      </c>
      <c r="P10" s="22">
        <f t="shared" si="4"/>
        <v>150</v>
      </c>
      <c r="Q10" s="22">
        <f t="shared" si="4"/>
        <v>150</v>
      </c>
      <c r="R10" s="22">
        <f t="shared" si="4"/>
        <v>150</v>
      </c>
      <c r="S10" s="22">
        <f t="shared" si="4"/>
        <v>150</v>
      </c>
      <c r="T10" s="22">
        <f t="shared" si="4"/>
        <v>150</v>
      </c>
      <c r="U10" s="52">
        <f>SUM(U7:U9)</f>
        <v>6000</v>
      </c>
      <c r="V10" s="48"/>
    </row>
    <row r="11" spans="1:22" x14ac:dyDescent="0.25">
      <c r="A11" s="13" t="s">
        <v>180</v>
      </c>
      <c r="B11" s="14" t="s">
        <v>179</v>
      </c>
      <c r="C11" s="60" t="s">
        <v>263</v>
      </c>
      <c r="D11" s="25"/>
      <c r="E11" s="25">
        <v>45000</v>
      </c>
      <c r="F11" s="26">
        <v>37874</v>
      </c>
      <c r="G11" s="23">
        <v>45000</v>
      </c>
      <c r="H11" s="26">
        <v>29652</v>
      </c>
      <c r="I11" s="37"/>
      <c r="J11" s="37"/>
      <c r="K11" s="37"/>
      <c r="L11" s="37"/>
      <c r="M11" s="37"/>
      <c r="N11" s="37"/>
      <c r="O11" s="37"/>
      <c r="P11" s="37">
        <v>2500</v>
      </c>
      <c r="Q11" s="37">
        <v>2000</v>
      </c>
      <c r="R11" s="37">
        <v>30700</v>
      </c>
      <c r="S11" s="37">
        <v>500</v>
      </c>
      <c r="T11" s="37"/>
      <c r="U11" s="51">
        <f t="shared" ref="U11:U18" si="5">SUM(I11:T11)</f>
        <v>35700</v>
      </c>
      <c r="V11" s="48" t="s">
        <v>350</v>
      </c>
    </row>
    <row r="12" spans="1:22" ht="24" x14ac:dyDescent="0.25">
      <c r="A12" s="13" t="s">
        <v>178</v>
      </c>
      <c r="B12" s="14" t="s">
        <v>177</v>
      </c>
      <c r="C12" s="60" t="s">
        <v>264</v>
      </c>
      <c r="D12" s="25"/>
      <c r="E12" s="25">
        <v>67000</v>
      </c>
      <c r="F12" s="16">
        <v>52962</v>
      </c>
      <c r="G12" s="23">
        <v>65000</v>
      </c>
      <c r="H12" s="16">
        <v>60469</v>
      </c>
      <c r="I12" s="37"/>
      <c r="J12" s="37"/>
      <c r="K12" s="37">
        <v>5000</v>
      </c>
      <c r="L12" s="37">
        <v>55500</v>
      </c>
      <c r="M12" s="37"/>
      <c r="N12" s="37"/>
      <c r="O12" s="37"/>
      <c r="P12" s="37"/>
      <c r="Q12" s="37"/>
      <c r="R12" s="37"/>
      <c r="S12" s="37"/>
      <c r="T12" s="37"/>
      <c r="U12" s="53">
        <f t="shared" si="5"/>
        <v>60500</v>
      </c>
      <c r="V12" s="48" t="s">
        <v>310</v>
      </c>
    </row>
    <row r="13" spans="1:22" x14ac:dyDescent="0.25">
      <c r="A13" s="17" t="s">
        <v>176</v>
      </c>
      <c r="B13" s="18" t="s">
        <v>175</v>
      </c>
      <c r="C13" s="60" t="s">
        <v>265</v>
      </c>
      <c r="D13" s="25"/>
      <c r="E13" s="25">
        <v>10000</v>
      </c>
      <c r="F13" s="16">
        <v>675</v>
      </c>
      <c r="G13" s="23">
        <v>10000</v>
      </c>
      <c r="H13" s="16">
        <v>600</v>
      </c>
      <c r="I13" s="37">
        <v>7000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51">
        <f t="shared" si="5"/>
        <v>7000</v>
      </c>
      <c r="V13" s="48" t="s">
        <v>311</v>
      </c>
    </row>
    <row r="14" spans="1:22" x14ac:dyDescent="0.25">
      <c r="A14" s="13">
        <v>45009</v>
      </c>
      <c r="B14" s="14" t="s">
        <v>174</v>
      </c>
      <c r="C14" s="60" t="s">
        <v>239</v>
      </c>
      <c r="D14" s="25"/>
      <c r="E14" s="25">
        <v>150</v>
      </c>
      <c r="F14" s="16">
        <v>190</v>
      </c>
      <c r="G14" s="23">
        <v>250</v>
      </c>
      <c r="H14" s="16">
        <v>253</v>
      </c>
      <c r="I14" s="37">
        <v>62</v>
      </c>
      <c r="J14" s="37"/>
      <c r="K14" s="37"/>
      <c r="L14" s="37">
        <v>63</v>
      </c>
      <c r="N14" s="37"/>
      <c r="O14" s="37">
        <v>62</v>
      </c>
      <c r="P14" s="37"/>
      <c r="Q14" s="37"/>
      <c r="R14" s="37">
        <v>63</v>
      </c>
      <c r="S14" s="37"/>
      <c r="T14" s="37"/>
      <c r="U14" s="51">
        <f t="shared" si="5"/>
        <v>250</v>
      </c>
      <c r="V14" s="48"/>
    </row>
    <row r="15" spans="1:22" x14ac:dyDescent="0.25">
      <c r="A15" s="13">
        <v>45502</v>
      </c>
      <c r="B15" s="14" t="s">
        <v>173</v>
      </c>
      <c r="C15" s="60" t="s">
        <v>172</v>
      </c>
      <c r="D15" s="25"/>
      <c r="E15" s="25"/>
      <c r="F15" s="16">
        <v>1640</v>
      </c>
      <c r="G15" s="23">
        <v>350</v>
      </c>
      <c r="H15" s="16">
        <v>113</v>
      </c>
      <c r="I15" s="37"/>
      <c r="J15" s="37"/>
      <c r="K15" s="37">
        <v>20</v>
      </c>
      <c r="L15" s="37"/>
      <c r="M15" s="37"/>
      <c r="N15" s="37">
        <v>50</v>
      </c>
      <c r="O15" s="37"/>
      <c r="P15" s="37"/>
      <c r="Q15" s="37">
        <v>40</v>
      </c>
      <c r="R15" s="37"/>
      <c r="S15" s="37"/>
      <c r="T15" s="37">
        <v>90</v>
      </c>
      <c r="U15" s="51">
        <f t="shared" si="5"/>
        <v>200</v>
      </c>
      <c r="V15" s="48"/>
    </row>
    <row r="16" spans="1:22" x14ac:dyDescent="0.25">
      <c r="A16" s="13">
        <v>47000</v>
      </c>
      <c r="B16" s="14" t="s">
        <v>171</v>
      </c>
      <c r="C16" s="60" t="s">
        <v>266</v>
      </c>
      <c r="D16" s="25"/>
      <c r="E16" s="25">
        <v>5000</v>
      </c>
      <c r="F16" s="16"/>
      <c r="G16" s="23">
        <v>5000</v>
      </c>
      <c r="H16" s="16">
        <v>4455</v>
      </c>
      <c r="I16" s="37"/>
      <c r="J16" s="37"/>
      <c r="K16" s="37"/>
      <c r="L16" s="37"/>
      <c r="M16" s="37"/>
      <c r="N16" s="37">
        <v>3000</v>
      </c>
      <c r="O16" s="37">
        <v>800</v>
      </c>
      <c r="P16" s="37"/>
      <c r="Q16" s="38"/>
      <c r="R16" s="37"/>
      <c r="S16" s="37"/>
      <c r="T16" s="38"/>
      <c r="U16" s="51">
        <f t="shared" si="5"/>
        <v>3800</v>
      </c>
      <c r="V16" s="48" t="s">
        <v>312</v>
      </c>
    </row>
    <row r="17" spans="1:22" x14ac:dyDescent="0.25">
      <c r="A17" s="13"/>
      <c r="B17" s="14"/>
      <c r="C17" s="60"/>
      <c r="D17" s="25"/>
      <c r="E17" s="25"/>
      <c r="F17" s="16"/>
      <c r="G17" s="23"/>
      <c r="H17" s="16"/>
      <c r="I17" s="37"/>
      <c r="J17" s="37"/>
      <c r="K17" s="37"/>
      <c r="L17" s="37"/>
      <c r="M17" s="37"/>
      <c r="N17" s="38"/>
      <c r="O17" s="38"/>
      <c r="P17" s="37"/>
      <c r="Q17" s="37"/>
      <c r="R17" s="37"/>
      <c r="S17" s="37"/>
      <c r="T17" s="37"/>
      <c r="U17" s="51">
        <f t="shared" si="5"/>
        <v>0</v>
      </c>
      <c r="V17" s="48"/>
    </row>
    <row r="18" spans="1:22" x14ac:dyDescent="0.25">
      <c r="A18" s="13"/>
      <c r="B18" s="14"/>
      <c r="C18" s="60"/>
      <c r="D18" s="25"/>
      <c r="E18" s="25"/>
      <c r="F18" s="16"/>
      <c r="G18" s="23"/>
      <c r="H18" s="1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51">
        <f t="shared" si="5"/>
        <v>0</v>
      </c>
      <c r="V18" s="48"/>
    </row>
    <row r="19" spans="1:22" x14ac:dyDescent="0.25">
      <c r="A19" s="13" t="s">
        <v>207</v>
      </c>
      <c r="B19" s="14"/>
      <c r="C19" s="60"/>
      <c r="D19" s="22">
        <f>SUM(D2:D18)</f>
        <v>0</v>
      </c>
      <c r="E19" s="22">
        <f>SUM(E2:E3,E6,E10,E11:E16)</f>
        <v>342562</v>
      </c>
      <c r="F19" s="22">
        <f>SUM(F2:F3,F6,F10,F11:F16)</f>
        <v>265958</v>
      </c>
      <c r="G19" s="22">
        <f>SUM(G2:G3,G6,G10,G11:G16)</f>
        <v>337114</v>
      </c>
      <c r="H19" s="22">
        <f>SUM(H2:H3,H6,H10,H11,H12,H13,H14,H15,H16)</f>
        <v>269418</v>
      </c>
      <c r="I19" s="22">
        <f t="shared" ref="I19:U19" si="6">SUM(I2:I3,I6,I10,I11:I16)</f>
        <v>25153</v>
      </c>
      <c r="J19" s="22">
        <f t="shared" si="6"/>
        <v>27818</v>
      </c>
      <c r="K19" s="22">
        <f t="shared" si="6"/>
        <v>21531</v>
      </c>
      <c r="L19" s="22">
        <f t="shared" si="6"/>
        <v>69963</v>
      </c>
      <c r="M19" s="22">
        <f t="shared" si="6"/>
        <v>25477</v>
      </c>
      <c r="N19" s="22">
        <f t="shared" si="6"/>
        <v>19100</v>
      </c>
      <c r="O19" s="22">
        <f t="shared" si="6"/>
        <v>15862</v>
      </c>
      <c r="P19" s="22">
        <f t="shared" si="6"/>
        <v>27108</v>
      </c>
      <c r="Q19" s="22">
        <f t="shared" si="6"/>
        <v>16115</v>
      </c>
      <c r="R19" s="22">
        <f t="shared" si="6"/>
        <v>53663</v>
      </c>
      <c r="S19" s="22">
        <f t="shared" si="6"/>
        <v>26728</v>
      </c>
      <c r="T19" s="22">
        <f t="shared" si="6"/>
        <v>16381</v>
      </c>
      <c r="U19" s="52">
        <f t="shared" si="6"/>
        <v>344899</v>
      </c>
      <c r="V19" s="48"/>
    </row>
    <row r="20" spans="1:22" x14ac:dyDescent="0.25">
      <c r="A20" s="19" t="s">
        <v>170</v>
      </c>
      <c r="B20" s="9" t="s">
        <v>169</v>
      </c>
      <c r="C20" s="62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54"/>
      <c r="V20" s="48"/>
    </row>
    <row r="21" spans="1:22" x14ac:dyDescent="0.25">
      <c r="A21" s="13" t="s">
        <v>168</v>
      </c>
      <c r="B21" s="14" t="s">
        <v>167</v>
      </c>
      <c r="C21" s="60" t="s">
        <v>166</v>
      </c>
      <c r="D21" s="25"/>
      <c r="E21" s="25">
        <v>166000</v>
      </c>
      <c r="F21" s="16">
        <v>123366</v>
      </c>
      <c r="G21" s="23">
        <v>177199</v>
      </c>
      <c r="H21" s="16">
        <v>144098</v>
      </c>
      <c r="I21" s="45">
        <v>14040</v>
      </c>
      <c r="J21" s="45">
        <v>14040</v>
      </c>
      <c r="K21" s="45">
        <v>21056</v>
      </c>
      <c r="L21" s="45">
        <v>14040</v>
      </c>
      <c r="M21" s="45">
        <v>14040</v>
      </c>
      <c r="N21" s="45">
        <v>14040</v>
      </c>
      <c r="O21" s="45">
        <v>14040</v>
      </c>
      <c r="P21" s="45">
        <v>14040</v>
      </c>
      <c r="Q21" s="45">
        <v>21057</v>
      </c>
      <c r="R21" s="45">
        <v>14040</v>
      </c>
      <c r="S21" s="46">
        <v>14040</v>
      </c>
      <c r="T21" s="45">
        <v>14040</v>
      </c>
      <c r="U21" s="51">
        <f>SUM(I21:T21)</f>
        <v>182513</v>
      </c>
      <c r="V21" s="67" t="s">
        <v>249</v>
      </c>
    </row>
    <row r="22" spans="1:22" x14ac:dyDescent="0.25">
      <c r="A22" s="13" t="s">
        <v>165</v>
      </c>
      <c r="B22" s="14" t="s">
        <v>164</v>
      </c>
      <c r="C22" s="60"/>
      <c r="D22" s="25"/>
      <c r="E22" s="25"/>
      <c r="F22" s="16">
        <v>370</v>
      </c>
      <c r="G22" s="23"/>
      <c r="H22" s="16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5"/>
      <c r="U22" s="51">
        <f t="shared" ref="U22:U31" si="7">SUM(I22:T22)</f>
        <v>0</v>
      </c>
      <c r="V22" s="47"/>
    </row>
    <row r="23" spans="1:22" x14ac:dyDescent="0.2">
      <c r="A23" s="13" t="s">
        <v>163</v>
      </c>
      <c r="B23" s="14" t="s">
        <v>162</v>
      </c>
      <c r="C23" s="60" t="s">
        <v>161</v>
      </c>
      <c r="D23" s="25"/>
      <c r="E23" s="25">
        <v>13000</v>
      </c>
      <c r="F23" s="16">
        <v>7093</v>
      </c>
      <c r="G23" s="23">
        <v>10986</v>
      </c>
      <c r="H23" s="16">
        <v>8378</v>
      </c>
      <c r="I23" s="45">
        <f>I21*0.062</f>
        <v>870.48</v>
      </c>
      <c r="J23" s="45">
        <f t="shared" ref="J23:T23" si="8">J21*0.062</f>
        <v>870.48</v>
      </c>
      <c r="K23" s="45">
        <f t="shared" si="8"/>
        <v>1305.472</v>
      </c>
      <c r="L23" s="45">
        <f t="shared" si="8"/>
        <v>870.48</v>
      </c>
      <c r="M23" s="45">
        <f t="shared" si="8"/>
        <v>870.48</v>
      </c>
      <c r="N23" s="45">
        <f t="shared" si="8"/>
        <v>870.48</v>
      </c>
      <c r="O23" s="45">
        <f t="shared" si="8"/>
        <v>870.48</v>
      </c>
      <c r="P23" s="45">
        <f t="shared" si="8"/>
        <v>870.48</v>
      </c>
      <c r="Q23" s="45">
        <f t="shared" si="8"/>
        <v>1305.5339999999999</v>
      </c>
      <c r="R23" s="45">
        <f t="shared" si="8"/>
        <v>870.48</v>
      </c>
      <c r="S23" s="45">
        <f t="shared" si="8"/>
        <v>870.48</v>
      </c>
      <c r="T23" s="45">
        <f t="shared" si="8"/>
        <v>870.48</v>
      </c>
      <c r="U23" s="51">
        <f t="shared" si="7"/>
        <v>11315.805999999997</v>
      </c>
      <c r="V23" s="49" t="s">
        <v>256</v>
      </c>
    </row>
    <row r="24" spans="1:22" x14ac:dyDescent="0.2">
      <c r="A24" s="13" t="s">
        <v>160</v>
      </c>
      <c r="B24" s="14" t="s">
        <v>159</v>
      </c>
      <c r="C24" s="60" t="s">
        <v>159</v>
      </c>
      <c r="D24" s="25"/>
      <c r="E24" s="25"/>
      <c r="F24" s="16">
        <v>1659</v>
      </c>
      <c r="G24" s="23">
        <v>2569</v>
      </c>
      <c r="H24" s="16">
        <v>1959</v>
      </c>
      <c r="I24" s="45">
        <f>I21*0.0145</f>
        <v>203.58</v>
      </c>
      <c r="J24" s="45">
        <f t="shared" ref="J24:T24" si="9">J21*0.0145</f>
        <v>203.58</v>
      </c>
      <c r="K24" s="45">
        <f t="shared" si="9"/>
        <v>305.31200000000001</v>
      </c>
      <c r="L24" s="45">
        <f t="shared" si="9"/>
        <v>203.58</v>
      </c>
      <c r="M24" s="45">
        <f t="shared" si="9"/>
        <v>203.58</v>
      </c>
      <c r="N24" s="45">
        <f t="shared" si="9"/>
        <v>203.58</v>
      </c>
      <c r="O24" s="45">
        <f t="shared" si="9"/>
        <v>203.58</v>
      </c>
      <c r="P24" s="45">
        <f t="shared" si="9"/>
        <v>203.58</v>
      </c>
      <c r="Q24" s="45">
        <f t="shared" si="9"/>
        <v>305.32650000000001</v>
      </c>
      <c r="R24" s="45">
        <f t="shared" si="9"/>
        <v>203.58</v>
      </c>
      <c r="S24" s="45">
        <f t="shared" si="9"/>
        <v>203.58</v>
      </c>
      <c r="T24" s="45">
        <f t="shared" si="9"/>
        <v>203.58</v>
      </c>
      <c r="U24" s="51">
        <f t="shared" si="7"/>
        <v>2646.4384999999997</v>
      </c>
      <c r="V24" s="49" t="s">
        <v>257</v>
      </c>
    </row>
    <row r="25" spans="1:22" x14ac:dyDescent="0.25">
      <c r="A25" s="13" t="s">
        <v>158</v>
      </c>
      <c r="B25" s="14" t="s">
        <v>157</v>
      </c>
      <c r="C25" s="60" t="s">
        <v>156</v>
      </c>
      <c r="D25" s="25"/>
      <c r="E25" s="25"/>
      <c r="F25" s="16" t="s">
        <v>22</v>
      </c>
      <c r="G25" s="23"/>
      <c r="H25" s="16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45"/>
      <c r="U25" s="51">
        <f t="shared" si="7"/>
        <v>0</v>
      </c>
      <c r="V25" s="47"/>
    </row>
    <row r="26" spans="1:22" x14ac:dyDescent="0.25">
      <c r="A26" s="13" t="s">
        <v>155</v>
      </c>
      <c r="B26" s="14" t="s">
        <v>154</v>
      </c>
      <c r="C26" s="60" t="s">
        <v>208</v>
      </c>
      <c r="D26" s="25"/>
      <c r="E26" s="25">
        <v>1000</v>
      </c>
      <c r="F26" s="16">
        <v>415</v>
      </c>
      <c r="G26" s="23">
        <v>225</v>
      </c>
      <c r="H26" s="16">
        <v>136</v>
      </c>
      <c r="I26" s="45"/>
      <c r="J26" s="45"/>
      <c r="K26" s="45">
        <v>225</v>
      </c>
      <c r="L26" s="45"/>
      <c r="M26" s="45"/>
      <c r="N26" s="45"/>
      <c r="O26" s="45"/>
      <c r="P26" s="45"/>
      <c r="Q26" s="45"/>
      <c r="R26" s="45"/>
      <c r="S26" s="46"/>
      <c r="T26" s="45"/>
      <c r="U26" s="51">
        <f t="shared" si="7"/>
        <v>225</v>
      </c>
      <c r="V26" s="47" t="s">
        <v>209</v>
      </c>
    </row>
    <row r="27" spans="1:22" x14ac:dyDescent="0.2">
      <c r="A27" s="13" t="s">
        <v>153</v>
      </c>
      <c r="B27" s="14" t="s">
        <v>152</v>
      </c>
      <c r="C27" s="60" t="s">
        <v>151</v>
      </c>
      <c r="D27" s="25"/>
      <c r="E27" s="25">
        <v>3000</v>
      </c>
      <c r="F27" s="16">
        <v>1695</v>
      </c>
      <c r="G27" s="23">
        <v>2569</v>
      </c>
      <c r="H27" s="16">
        <v>1458</v>
      </c>
      <c r="I27" s="45"/>
      <c r="J27" s="45">
        <v>428</v>
      </c>
      <c r="K27" s="45"/>
      <c r="L27" s="45">
        <v>428</v>
      </c>
      <c r="M27" s="45"/>
      <c r="N27" s="45">
        <v>428</v>
      </c>
      <c r="O27" s="45"/>
      <c r="P27" s="45">
        <v>428</v>
      </c>
      <c r="Q27" s="45"/>
      <c r="R27" s="45">
        <v>428</v>
      </c>
      <c r="S27" s="46"/>
      <c r="T27" s="45">
        <v>429</v>
      </c>
      <c r="U27" s="51">
        <f t="shared" si="7"/>
        <v>2569</v>
      </c>
      <c r="V27" s="49"/>
    </row>
    <row r="28" spans="1:22" x14ac:dyDescent="0.25">
      <c r="A28" s="13" t="s">
        <v>150</v>
      </c>
      <c r="B28" s="14" t="s">
        <v>149</v>
      </c>
      <c r="C28" s="60" t="s">
        <v>149</v>
      </c>
      <c r="D28" s="25"/>
      <c r="E28" s="25">
        <v>33339</v>
      </c>
      <c r="F28" s="16">
        <v>16510</v>
      </c>
      <c r="G28" s="23">
        <v>21061</v>
      </c>
      <c r="H28" s="16">
        <v>18440</v>
      </c>
      <c r="I28" s="45">
        <v>1900</v>
      </c>
      <c r="J28" s="45">
        <v>1900</v>
      </c>
      <c r="K28" s="45">
        <v>1900</v>
      </c>
      <c r="L28" s="45">
        <v>1900</v>
      </c>
      <c r="M28" s="45">
        <v>1900</v>
      </c>
      <c r="N28" s="45">
        <v>1900</v>
      </c>
      <c r="O28" s="45">
        <v>1900</v>
      </c>
      <c r="P28" s="45">
        <v>1900</v>
      </c>
      <c r="Q28" s="45">
        <v>1900</v>
      </c>
      <c r="R28" s="45">
        <v>1900</v>
      </c>
      <c r="S28" s="46">
        <v>1900</v>
      </c>
      <c r="T28" s="45">
        <v>1900</v>
      </c>
      <c r="U28" s="51">
        <f t="shared" si="7"/>
        <v>22800</v>
      </c>
      <c r="V28" s="47"/>
    </row>
    <row r="29" spans="1:22" x14ac:dyDescent="0.25">
      <c r="A29" s="13" t="s">
        <v>148</v>
      </c>
      <c r="B29" s="14" t="s">
        <v>147</v>
      </c>
      <c r="C29" s="60" t="s">
        <v>146</v>
      </c>
      <c r="D29" s="25"/>
      <c r="E29" s="25"/>
      <c r="F29" s="16">
        <v>300</v>
      </c>
      <c r="G29" s="23">
        <v>420</v>
      </c>
      <c r="H29" s="16">
        <v>466</v>
      </c>
      <c r="I29" s="45">
        <v>47</v>
      </c>
      <c r="J29" s="45">
        <v>47</v>
      </c>
      <c r="K29" s="45">
        <v>47</v>
      </c>
      <c r="L29" s="45">
        <v>47</v>
      </c>
      <c r="M29" s="45">
        <v>47</v>
      </c>
      <c r="N29" s="45">
        <v>47</v>
      </c>
      <c r="O29" s="45">
        <v>47</v>
      </c>
      <c r="P29" s="45">
        <v>47</v>
      </c>
      <c r="Q29" s="45">
        <v>47</v>
      </c>
      <c r="R29" s="45">
        <v>47</v>
      </c>
      <c r="S29" s="45">
        <v>47</v>
      </c>
      <c r="T29" s="45">
        <v>47</v>
      </c>
      <c r="U29" s="51">
        <f t="shared" si="7"/>
        <v>564</v>
      </c>
      <c r="V29" s="48"/>
    </row>
    <row r="30" spans="1:22" x14ac:dyDescent="0.25">
      <c r="A30" s="13" t="s">
        <v>145</v>
      </c>
      <c r="B30" s="14" t="s">
        <v>144</v>
      </c>
      <c r="C30" s="60" t="s">
        <v>143</v>
      </c>
      <c r="D30" s="25"/>
      <c r="E30" s="25"/>
      <c r="F30" s="16">
        <v>329</v>
      </c>
      <c r="G30" s="23">
        <v>480</v>
      </c>
      <c r="H30" s="16">
        <v>511</v>
      </c>
      <c r="I30" s="45">
        <v>51</v>
      </c>
      <c r="J30" s="45">
        <v>51</v>
      </c>
      <c r="K30" s="45">
        <v>51</v>
      </c>
      <c r="L30" s="45">
        <v>51</v>
      </c>
      <c r="M30" s="45">
        <v>51</v>
      </c>
      <c r="N30" s="45">
        <v>51</v>
      </c>
      <c r="O30" s="45">
        <v>51</v>
      </c>
      <c r="P30" s="45">
        <v>51</v>
      </c>
      <c r="Q30" s="45">
        <v>51</v>
      </c>
      <c r="R30" s="45">
        <v>51</v>
      </c>
      <c r="S30" s="45">
        <v>51</v>
      </c>
      <c r="T30" s="45">
        <v>51</v>
      </c>
      <c r="U30" s="51">
        <f t="shared" si="7"/>
        <v>612</v>
      </c>
      <c r="V30" s="48"/>
    </row>
    <row r="31" spans="1:22" x14ac:dyDescent="0.25">
      <c r="A31" s="13" t="s">
        <v>142</v>
      </c>
      <c r="B31" s="14" t="s">
        <v>141</v>
      </c>
      <c r="C31" s="60"/>
      <c r="D31" s="25"/>
      <c r="E31" s="25"/>
      <c r="F31" s="16">
        <v>308</v>
      </c>
      <c r="G31" s="23">
        <v>1000</v>
      </c>
      <c r="H31" s="16">
        <v>1017</v>
      </c>
      <c r="I31" s="45">
        <v>125</v>
      </c>
      <c r="J31" s="45">
        <v>125</v>
      </c>
      <c r="K31" s="45">
        <v>125</v>
      </c>
      <c r="L31" s="45">
        <v>125</v>
      </c>
      <c r="M31" s="45">
        <v>125</v>
      </c>
      <c r="N31" s="45">
        <v>125</v>
      </c>
      <c r="O31" s="45">
        <v>125</v>
      </c>
      <c r="P31" s="45">
        <v>125</v>
      </c>
      <c r="Q31" s="45">
        <v>125</v>
      </c>
      <c r="R31" s="45">
        <v>125</v>
      </c>
      <c r="S31" s="45">
        <v>125</v>
      </c>
      <c r="T31" s="45">
        <v>125</v>
      </c>
      <c r="U31" s="51">
        <f t="shared" si="7"/>
        <v>1500</v>
      </c>
      <c r="V31" s="48" t="s">
        <v>246</v>
      </c>
    </row>
    <row r="32" spans="1:22" x14ac:dyDescent="0.25">
      <c r="A32" s="13" t="s">
        <v>140</v>
      </c>
      <c r="B32" s="14" t="s">
        <v>139</v>
      </c>
      <c r="C32" s="60"/>
      <c r="D32" s="25"/>
      <c r="E32" s="25"/>
      <c r="F32" s="16" t="s">
        <v>22</v>
      </c>
      <c r="G32" s="16"/>
      <c r="H32" s="1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55"/>
      <c r="V32" s="48"/>
    </row>
    <row r="33" spans="1:28" x14ac:dyDescent="0.25">
      <c r="A33" s="19" t="s">
        <v>138</v>
      </c>
      <c r="B33" s="9" t="s">
        <v>137</v>
      </c>
      <c r="C33" s="62"/>
      <c r="D33" s="27"/>
      <c r="E33" s="27"/>
      <c r="F33" s="27" t="s">
        <v>22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54"/>
      <c r="V33" s="48"/>
    </row>
    <row r="34" spans="1:28" outlineLevel="1" x14ac:dyDescent="0.25">
      <c r="A34" s="17" t="s">
        <v>136</v>
      </c>
      <c r="B34" s="18" t="s">
        <v>135</v>
      </c>
      <c r="C34" s="66" t="s">
        <v>268</v>
      </c>
      <c r="D34" s="25"/>
      <c r="E34" s="25">
        <v>3000</v>
      </c>
      <c r="F34" s="16">
        <v>5208</v>
      </c>
      <c r="G34" s="24">
        <v>4500</v>
      </c>
      <c r="H34" s="16"/>
      <c r="I34" s="37">
        <v>300</v>
      </c>
      <c r="J34" s="37">
        <v>250</v>
      </c>
      <c r="K34" s="37"/>
      <c r="L34" s="37"/>
      <c r="M34" s="37">
        <v>200</v>
      </c>
      <c r="N34" s="37">
        <v>3500</v>
      </c>
      <c r="O34" s="37"/>
      <c r="P34" s="37"/>
      <c r="Q34" s="37"/>
      <c r="R34" s="37"/>
      <c r="S34" s="37">
        <v>250</v>
      </c>
      <c r="T34" s="37"/>
      <c r="U34" s="51">
        <f t="shared" ref="U34:U39" si="10">SUM(I34:T34)</f>
        <v>4500</v>
      </c>
      <c r="V34" s="48"/>
    </row>
    <row r="35" spans="1:28" outlineLevel="1" x14ac:dyDescent="0.25">
      <c r="A35" s="17" t="s">
        <v>134</v>
      </c>
      <c r="B35" s="18" t="s">
        <v>133</v>
      </c>
      <c r="C35" s="61" t="s">
        <v>269</v>
      </c>
      <c r="D35" s="25"/>
      <c r="E35" s="25">
        <v>1500</v>
      </c>
      <c r="F35" s="25">
        <v>171</v>
      </c>
      <c r="G35" s="23">
        <v>350</v>
      </c>
      <c r="H35" s="25"/>
      <c r="I35" s="39">
        <v>65</v>
      </c>
      <c r="J35" s="39"/>
      <c r="K35" s="39">
        <v>50</v>
      </c>
      <c r="L35" s="39"/>
      <c r="M35" s="39">
        <v>65</v>
      </c>
      <c r="N35" s="39"/>
      <c r="O35" s="39">
        <v>50</v>
      </c>
      <c r="P35" s="39"/>
      <c r="Q35" s="39">
        <v>55</v>
      </c>
      <c r="R35" s="39"/>
      <c r="S35" s="39">
        <v>65</v>
      </c>
      <c r="T35" s="39"/>
      <c r="U35" s="51">
        <f t="shared" si="10"/>
        <v>350</v>
      </c>
      <c r="V35" s="48"/>
    </row>
    <row r="36" spans="1:28" outlineLevel="1" x14ac:dyDescent="0.25">
      <c r="A36" s="17" t="s">
        <v>132</v>
      </c>
      <c r="B36" s="18" t="s">
        <v>131</v>
      </c>
      <c r="C36" s="61" t="s">
        <v>270</v>
      </c>
      <c r="D36" s="25"/>
      <c r="E36" s="25">
        <v>1700</v>
      </c>
      <c r="F36" s="25"/>
      <c r="G36" s="23">
        <v>100</v>
      </c>
      <c r="H36" s="25"/>
      <c r="I36" s="39"/>
      <c r="J36" s="39">
        <v>100</v>
      </c>
      <c r="K36" s="39"/>
      <c r="L36" s="39"/>
      <c r="M36" s="37"/>
      <c r="N36" s="37"/>
      <c r="O36" s="37"/>
      <c r="P36" s="37"/>
      <c r="Q36" s="37"/>
      <c r="R36" s="37"/>
      <c r="S36" s="37">
        <v>75</v>
      </c>
      <c r="T36" s="37"/>
      <c r="U36" s="51">
        <f t="shared" si="10"/>
        <v>175</v>
      </c>
      <c r="V36" s="50"/>
      <c r="W36" s="33"/>
      <c r="X36" s="34"/>
      <c r="Y36" s="33"/>
      <c r="Z36" s="34"/>
      <c r="AA36" s="33"/>
      <c r="AB36" s="34"/>
    </row>
    <row r="37" spans="1:28" outlineLevel="1" x14ac:dyDescent="0.25">
      <c r="A37" s="17" t="s">
        <v>130</v>
      </c>
      <c r="B37" s="18" t="s">
        <v>129</v>
      </c>
      <c r="C37" s="61" t="s">
        <v>271</v>
      </c>
      <c r="D37" s="25"/>
      <c r="E37" s="25">
        <v>400</v>
      </c>
      <c r="F37" s="25">
        <v>20</v>
      </c>
      <c r="G37" s="23">
        <v>150</v>
      </c>
      <c r="H37" s="25"/>
      <c r="I37" s="39">
        <v>12</v>
      </c>
      <c r="J37" s="39">
        <v>12</v>
      </c>
      <c r="K37" s="39">
        <v>12</v>
      </c>
      <c r="L37" s="39">
        <v>12</v>
      </c>
      <c r="M37" s="39">
        <v>12</v>
      </c>
      <c r="N37" s="39">
        <v>12</v>
      </c>
      <c r="O37" s="39">
        <v>12</v>
      </c>
      <c r="P37" s="39">
        <v>12</v>
      </c>
      <c r="Q37" s="39">
        <v>12</v>
      </c>
      <c r="R37" s="39">
        <v>12</v>
      </c>
      <c r="S37" s="39">
        <v>12</v>
      </c>
      <c r="T37" s="39">
        <v>18</v>
      </c>
      <c r="U37" s="51">
        <f t="shared" si="10"/>
        <v>150</v>
      </c>
      <c r="V37" s="50"/>
      <c r="W37" s="30"/>
      <c r="X37" s="32"/>
      <c r="Y37" s="30"/>
      <c r="Z37" s="32"/>
      <c r="AA37" s="30"/>
      <c r="AB37" s="32"/>
    </row>
    <row r="38" spans="1:28" outlineLevel="1" x14ac:dyDescent="0.25">
      <c r="A38" s="17" t="s">
        <v>128</v>
      </c>
      <c r="B38" s="18" t="s">
        <v>127</v>
      </c>
      <c r="C38" s="61" t="s">
        <v>272</v>
      </c>
      <c r="D38" s="25"/>
      <c r="E38" s="25">
        <v>2500</v>
      </c>
      <c r="F38" s="25">
        <v>50</v>
      </c>
      <c r="G38" s="23">
        <v>200</v>
      </c>
      <c r="H38" s="25"/>
      <c r="I38" s="39">
        <v>16</v>
      </c>
      <c r="J38" s="39">
        <v>17</v>
      </c>
      <c r="K38" s="39">
        <v>16</v>
      </c>
      <c r="L38" s="39">
        <v>17</v>
      </c>
      <c r="M38" s="39">
        <v>16</v>
      </c>
      <c r="N38" s="39">
        <v>17</v>
      </c>
      <c r="O38" s="39">
        <v>16</v>
      </c>
      <c r="P38" s="39">
        <v>16</v>
      </c>
      <c r="Q38" s="39">
        <v>16</v>
      </c>
      <c r="R38" s="39">
        <v>16</v>
      </c>
      <c r="S38" s="39">
        <v>16</v>
      </c>
      <c r="T38" s="39">
        <v>21</v>
      </c>
      <c r="U38" s="51">
        <f t="shared" si="10"/>
        <v>200</v>
      </c>
      <c r="V38" s="50"/>
      <c r="W38" s="30"/>
      <c r="X38" s="32"/>
      <c r="Y38" s="30"/>
      <c r="Z38" s="32"/>
      <c r="AA38" s="30"/>
      <c r="AB38" s="32"/>
    </row>
    <row r="39" spans="1:28" outlineLevel="1" x14ac:dyDescent="0.25">
      <c r="A39" s="17" t="s">
        <v>126</v>
      </c>
      <c r="B39" s="18" t="s">
        <v>66</v>
      </c>
      <c r="C39" s="61" t="s">
        <v>267</v>
      </c>
      <c r="D39" s="25"/>
      <c r="E39" s="25"/>
      <c r="F39" s="25"/>
      <c r="G39" s="23">
        <v>0</v>
      </c>
      <c r="H39" s="25"/>
      <c r="I39" s="39"/>
      <c r="J39" s="39"/>
      <c r="K39" s="39"/>
      <c r="L39" s="39"/>
      <c r="M39" s="37"/>
      <c r="N39" s="37"/>
      <c r="O39" s="37"/>
      <c r="P39" s="37"/>
      <c r="Q39" s="37"/>
      <c r="R39" s="37"/>
      <c r="S39" s="37"/>
      <c r="T39" s="37"/>
      <c r="U39" s="51">
        <f t="shared" si="10"/>
        <v>0</v>
      </c>
      <c r="V39" s="50"/>
      <c r="W39" s="30"/>
      <c r="X39" s="32"/>
      <c r="Y39" s="30"/>
      <c r="Z39" s="32"/>
      <c r="AA39" s="30"/>
      <c r="AB39" s="32"/>
    </row>
    <row r="40" spans="1:28" x14ac:dyDescent="0.25">
      <c r="A40" s="17" t="s">
        <v>125</v>
      </c>
      <c r="B40" s="18" t="s">
        <v>124</v>
      </c>
      <c r="C40" s="60" t="s">
        <v>341</v>
      </c>
      <c r="D40" s="25"/>
      <c r="E40" s="22">
        <f t="shared" ref="E40:T40" si="11">SUM(E34:E39)</f>
        <v>9100</v>
      </c>
      <c r="F40" s="22">
        <f t="shared" si="11"/>
        <v>5449</v>
      </c>
      <c r="G40" s="22">
        <f>SUM(G34:G39)</f>
        <v>5300</v>
      </c>
      <c r="H40" s="22">
        <v>4512</v>
      </c>
      <c r="I40" s="22">
        <f t="shared" si="11"/>
        <v>393</v>
      </c>
      <c r="J40" s="22">
        <f t="shared" si="11"/>
        <v>379</v>
      </c>
      <c r="K40" s="22">
        <f t="shared" si="11"/>
        <v>78</v>
      </c>
      <c r="L40" s="22">
        <f t="shared" si="11"/>
        <v>29</v>
      </c>
      <c r="M40" s="22">
        <f t="shared" si="11"/>
        <v>293</v>
      </c>
      <c r="N40" s="22">
        <f t="shared" si="11"/>
        <v>3529</v>
      </c>
      <c r="O40" s="22">
        <f t="shared" si="11"/>
        <v>78</v>
      </c>
      <c r="P40" s="22">
        <f t="shared" si="11"/>
        <v>28</v>
      </c>
      <c r="Q40" s="22">
        <f t="shared" si="11"/>
        <v>83</v>
      </c>
      <c r="R40" s="22">
        <f t="shared" si="11"/>
        <v>28</v>
      </c>
      <c r="S40" s="22">
        <f t="shared" si="11"/>
        <v>418</v>
      </c>
      <c r="T40" s="22">
        <f t="shared" si="11"/>
        <v>39</v>
      </c>
      <c r="U40" s="52">
        <f>SUM(U34:U39)</f>
        <v>5375</v>
      </c>
      <c r="V40" s="47"/>
      <c r="W40" s="30"/>
      <c r="X40" s="32"/>
      <c r="Y40" s="30"/>
      <c r="Z40" s="32"/>
      <c r="AA40" s="30"/>
      <c r="AB40" s="32"/>
    </row>
    <row r="41" spans="1:28" x14ac:dyDescent="0.25">
      <c r="A41" s="13" t="s">
        <v>123</v>
      </c>
      <c r="B41" s="14" t="s">
        <v>122</v>
      </c>
      <c r="C41" s="60"/>
      <c r="D41" s="25"/>
      <c r="E41" s="25"/>
      <c r="F41" s="25">
        <v>200</v>
      </c>
      <c r="G41" s="23">
        <v>500</v>
      </c>
      <c r="H41" s="25">
        <v>165</v>
      </c>
      <c r="I41" s="39">
        <v>42</v>
      </c>
      <c r="J41" s="39">
        <v>41</v>
      </c>
      <c r="K41" s="39">
        <v>42</v>
      </c>
      <c r="L41" s="39">
        <v>42</v>
      </c>
      <c r="M41" s="39">
        <v>42</v>
      </c>
      <c r="N41" s="39">
        <v>42</v>
      </c>
      <c r="O41" s="39">
        <v>42</v>
      </c>
      <c r="P41" s="39">
        <v>42</v>
      </c>
      <c r="Q41" s="39">
        <v>41</v>
      </c>
      <c r="R41" s="39">
        <v>42</v>
      </c>
      <c r="S41" s="39">
        <v>41</v>
      </c>
      <c r="T41" s="39">
        <v>41</v>
      </c>
      <c r="U41" s="51">
        <f t="shared" ref="U41:U51" si="12">SUM(I41:T41)</f>
        <v>500</v>
      </c>
      <c r="V41" s="50"/>
      <c r="W41" s="30"/>
      <c r="X41" s="32"/>
      <c r="Y41" s="30"/>
      <c r="Z41" s="32"/>
      <c r="AA41" s="30"/>
      <c r="AB41" s="32"/>
    </row>
    <row r="42" spans="1:28" x14ac:dyDescent="0.25">
      <c r="A42" s="13" t="s">
        <v>121</v>
      </c>
      <c r="B42" s="14" t="s">
        <v>120</v>
      </c>
      <c r="C42" s="60" t="s">
        <v>273</v>
      </c>
      <c r="D42" s="25"/>
      <c r="E42" s="25"/>
      <c r="F42" s="16">
        <v>515</v>
      </c>
      <c r="G42" s="23">
        <v>3000</v>
      </c>
      <c r="H42" s="16">
        <v>1499</v>
      </c>
      <c r="I42" s="37">
        <v>250</v>
      </c>
      <c r="J42" s="37">
        <v>175</v>
      </c>
      <c r="K42" s="37">
        <v>250</v>
      </c>
      <c r="L42" s="37">
        <v>250</v>
      </c>
      <c r="M42" s="37">
        <v>175</v>
      </c>
      <c r="N42" s="37">
        <v>225</v>
      </c>
      <c r="O42" s="37">
        <v>225</v>
      </c>
      <c r="P42" s="37">
        <v>225</v>
      </c>
      <c r="Q42" s="37">
        <v>250</v>
      </c>
      <c r="R42" s="37">
        <v>250</v>
      </c>
      <c r="S42" s="37">
        <v>175</v>
      </c>
      <c r="T42" s="37">
        <v>175</v>
      </c>
      <c r="U42" s="51">
        <f t="shared" si="12"/>
        <v>2625</v>
      </c>
      <c r="V42" s="50" t="s">
        <v>313</v>
      </c>
      <c r="W42" s="33"/>
      <c r="X42" s="35"/>
      <c r="Y42" s="33"/>
      <c r="Z42" s="35"/>
      <c r="AA42" s="33"/>
      <c r="AB42" s="35"/>
    </row>
    <row r="43" spans="1:28" x14ac:dyDescent="0.2">
      <c r="A43" s="13" t="s">
        <v>119</v>
      </c>
      <c r="B43" s="14" t="s">
        <v>118</v>
      </c>
      <c r="C43" s="60"/>
      <c r="D43" s="25"/>
      <c r="E43" s="25">
        <v>2400</v>
      </c>
      <c r="F43" s="16">
        <v>3343</v>
      </c>
      <c r="G43" s="23">
        <v>3000</v>
      </c>
      <c r="H43" s="16">
        <v>1575</v>
      </c>
      <c r="I43" s="37">
        <v>200</v>
      </c>
      <c r="J43" s="37">
        <v>200</v>
      </c>
      <c r="K43" s="37">
        <v>200</v>
      </c>
      <c r="L43" s="37">
        <v>200</v>
      </c>
      <c r="M43" s="37">
        <v>200</v>
      </c>
      <c r="N43" s="37">
        <v>200</v>
      </c>
      <c r="O43" s="37">
        <v>200</v>
      </c>
      <c r="P43" s="37">
        <v>200</v>
      </c>
      <c r="Q43" s="37">
        <v>200</v>
      </c>
      <c r="R43" s="37">
        <v>200</v>
      </c>
      <c r="S43" s="37">
        <v>200</v>
      </c>
      <c r="T43" s="37">
        <v>200</v>
      </c>
      <c r="U43" s="51">
        <f t="shared" si="12"/>
        <v>2400</v>
      </c>
      <c r="V43" s="50" t="s">
        <v>313</v>
      </c>
    </row>
    <row r="44" spans="1:28" ht="12.75" customHeight="1" outlineLevel="1" x14ac:dyDescent="0.25">
      <c r="A44" s="17" t="s">
        <v>245</v>
      </c>
      <c r="B44" s="18" t="s">
        <v>131</v>
      </c>
      <c r="C44" s="61" t="s">
        <v>274</v>
      </c>
      <c r="D44" s="25"/>
      <c r="E44" s="25"/>
      <c r="F44" s="25"/>
      <c r="G44" s="42"/>
      <c r="H44" s="25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>
        <v>150</v>
      </c>
      <c r="T44" s="39"/>
      <c r="U44" s="53">
        <f t="shared" si="12"/>
        <v>150</v>
      </c>
      <c r="V44" s="48" t="s">
        <v>248</v>
      </c>
    </row>
    <row r="45" spans="1:28" outlineLevel="1" x14ac:dyDescent="0.25">
      <c r="A45" s="13" t="s">
        <v>117</v>
      </c>
      <c r="B45" s="18" t="s">
        <v>116</v>
      </c>
      <c r="C45" s="63" t="s">
        <v>235</v>
      </c>
      <c r="D45" s="25"/>
      <c r="E45" s="25"/>
      <c r="F45" s="16">
        <v>340</v>
      </c>
      <c r="G45" s="23">
        <v>1000</v>
      </c>
      <c r="H45" s="16"/>
      <c r="I45" s="37">
        <v>250</v>
      </c>
      <c r="J45" s="37"/>
      <c r="K45" s="37"/>
      <c r="L45" s="37"/>
      <c r="M45" s="37">
        <v>250</v>
      </c>
      <c r="N45" s="37">
        <v>400</v>
      </c>
      <c r="O45" s="37"/>
      <c r="P45" s="37"/>
      <c r="Q45" s="37"/>
      <c r="R45" s="37"/>
      <c r="S45" s="37">
        <v>100</v>
      </c>
      <c r="T45" s="37"/>
      <c r="U45" s="51">
        <f t="shared" si="12"/>
        <v>1000</v>
      </c>
      <c r="V45" s="50"/>
      <c r="W45" s="30"/>
      <c r="X45" s="32"/>
      <c r="Y45" s="30"/>
      <c r="Z45" s="32"/>
      <c r="AA45" s="30"/>
      <c r="AB45" s="32"/>
    </row>
    <row r="46" spans="1:28" outlineLevel="1" x14ac:dyDescent="0.25">
      <c r="A46" s="13" t="s">
        <v>115</v>
      </c>
      <c r="B46" s="14" t="s">
        <v>114</v>
      </c>
      <c r="C46" s="60"/>
      <c r="D46" s="25"/>
      <c r="E46" s="25"/>
      <c r="F46" s="16">
        <v>1408</v>
      </c>
      <c r="G46" s="23">
        <v>1500</v>
      </c>
      <c r="H46" s="16"/>
      <c r="I46" s="37"/>
      <c r="J46" s="37"/>
      <c r="K46" s="37"/>
      <c r="L46" s="37"/>
      <c r="M46" s="37"/>
      <c r="N46" s="37"/>
      <c r="O46" s="37"/>
      <c r="P46" s="37"/>
      <c r="Q46" s="37"/>
      <c r="R46" s="37">
        <v>1500</v>
      </c>
      <c r="S46" s="37"/>
      <c r="T46" s="37"/>
      <c r="U46" s="51">
        <f t="shared" si="12"/>
        <v>1500</v>
      </c>
      <c r="V46" s="50" t="s">
        <v>351</v>
      </c>
      <c r="W46" s="30"/>
      <c r="X46" s="32"/>
      <c r="Y46" s="30"/>
      <c r="Z46" s="32"/>
      <c r="AA46" s="30"/>
      <c r="AB46" s="32"/>
    </row>
    <row r="47" spans="1:28" outlineLevel="1" x14ac:dyDescent="0.25">
      <c r="A47" s="13" t="s">
        <v>113</v>
      </c>
      <c r="B47" s="14" t="s">
        <v>112</v>
      </c>
      <c r="C47" s="60"/>
      <c r="D47" s="25"/>
      <c r="E47" s="25"/>
      <c r="F47" s="16">
        <v>6786</v>
      </c>
      <c r="G47" s="23">
        <v>7000</v>
      </c>
      <c r="H47" s="16"/>
      <c r="I47" s="37"/>
      <c r="J47" s="37"/>
      <c r="K47" s="37"/>
      <c r="L47" s="37">
        <v>7000</v>
      </c>
      <c r="M47" s="37"/>
      <c r="N47" s="37"/>
      <c r="O47" s="37"/>
      <c r="P47" s="37"/>
      <c r="Q47" s="37"/>
      <c r="R47" s="37"/>
      <c r="S47" s="37"/>
      <c r="T47" s="37"/>
      <c r="U47" s="51">
        <f t="shared" si="12"/>
        <v>7000</v>
      </c>
      <c r="V47" s="50"/>
      <c r="W47" s="30"/>
      <c r="X47" s="32"/>
      <c r="Y47" s="30"/>
      <c r="Z47" s="32"/>
      <c r="AA47" s="30"/>
      <c r="AB47" s="32"/>
    </row>
    <row r="48" spans="1:28" outlineLevel="1" x14ac:dyDescent="0.25">
      <c r="A48" s="13" t="s">
        <v>111</v>
      </c>
      <c r="B48" s="14" t="s">
        <v>110</v>
      </c>
      <c r="C48" s="60"/>
      <c r="D48" s="25"/>
      <c r="E48" s="25"/>
      <c r="F48" s="16"/>
      <c r="G48" s="23">
        <v>500</v>
      </c>
      <c r="H48" s="16"/>
      <c r="I48" s="37">
        <v>1300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51">
        <f t="shared" si="12"/>
        <v>1300</v>
      </c>
      <c r="V48" s="50" t="s">
        <v>315</v>
      </c>
      <c r="W48" s="30"/>
      <c r="X48" s="31"/>
      <c r="Y48" s="30"/>
      <c r="Z48" s="31"/>
      <c r="AA48" s="30"/>
      <c r="AB48" s="31"/>
    </row>
    <row r="49" spans="1:22" outlineLevel="1" x14ac:dyDescent="0.25">
      <c r="A49" s="17" t="s">
        <v>109</v>
      </c>
      <c r="B49" s="14" t="s">
        <v>108</v>
      </c>
      <c r="C49" s="60" t="s">
        <v>275</v>
      </c>
      <c r="D49" s="25"/>
      <c r="E49" s="25"/>
      <c r="F49" s="16">
        <v>373</v>
      </c>
      <c r="G49" s="23">
        <v>300</v>
      </c>
      <c r="H49" s="16"/>
      <c r="I49" s="37">
        <v>40</v>
      </c>
      <c r="J49" s="37">
        <v>40</v>
      </c>
      <c r="K49" s="37">
        <v>40</v>
      </c>
      <c r="L49" s="37">
        <v>40</v>
      </c>
      <c r="M49" s="37">
        <v>40</v>
      </c>
      <c r="N49" s="37">
        <v>40</v>
      </c>
      <c r="O49" s="37">
        <v>40</v>
      </c>
      <c r="P49" s="37">
        <v>40</v>
      </c>
      <c r="Q49" s="37">
        <v>40</v>
      </c>
      <c r="R49" s="37">
        <v>40</v>
      </c>
      <c r="S49" s="37">
        <v>40</v>
      </c>
      <c r="T49" s="37">
        <v>40</v>
      </c>
      <c r="U49" s="51">
        <f t="shared" si="12"/>
        <v>480</v>
      </c>
      <c r="V49" s="48"/>
    </row>
    <row r="50" spans="1:22" outlineLevel="1" x14ac:dyDescent="0.25">
      <c r="A50" s="17" t="s">
        <v>221</v>
      </c>
      <c r="B50" s="14" t="s">
        <v>222</v>
      </c>
      <c r="C50" s="60" t="s">
        <v>276</v>
      </c>
      <c r="D50" s="25"/>
      <c r="E50" s="25"/>
      <c r="F50" s="16">
        <v>393</v>
      </c>
      <c r="G50" s="23">
        <v>450</v>
      </c>
      <c r="H50" s="16"/>
      <c r="I50" s="37">
        <v>50</v>
      </c>
      <c r="J50" s="37">
        <v>50</v>
      </c>
      <c r="K50" s="37">
        <v>25</v>
      </c>
      <c r="L50" s="37">
        <v>25</v>
      </c>
      <c r="M50" s="37">
        <v>25</v>
      </c>
      <c r="N50" s="37">
        <v>25</v>
      </c>
      <c r="O50" s="37">
        <v>25</v>
      </c>
      <c r="P50" s="37">
        <v>25</v>
      </c>
      <c r="Q50" s="37">
        <v>50</v>
      </c>
      <c r="R50" s="37">
        <v>50</v>
      </c>
      <c r="S50" s="37">
        <v>50</v>
      </c>
      <c r="T50" s="37">
        <v>50</v>
      </c>
      <c r="U50" s="51">
        <f t="shared" si="12"/>
        <v>450</v>
      </c>
      <c r="V50" s="48"/>
    </row>
    <row r="51" spans="1:22" outlineLevel="1" x14ac:dyDescent="0.25">
      <c r="A51" s="17" t="s">
        <v>107</v>
      </c>
      <c r="B51" s="14" t="s">
        <v>106</v>
      </c>
      <c r="C51" s="60"/>
      <c r="D51" s="25"/>
      <c r="E51" s="25"/>
      <c r="F51" s="16"/>
      <c r="G51" s="23">
        <v>0</v>
      </c>
      <c r="H51" s="1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51">
        <f t="shared" si="12"/>
        <v>0</v>
      </c>
      <c r="V51" s="48"/>
    </row>
    <row r="52" spans="1:22" x14ac:dyDescent="0.25">
      <c r="A52" s="17" t="s">
        <v>105</v>
      </c>
      <c r="B52" s="18" t="s">
        <v>104</v>
      </c>
      <c r="C52" s="61" t="s">
        <v>340</v>
      </c>
      <c r="D52" s="25"/>
      <c r="E52" s="22">
        <f t="shared" ref="E52" si="13">SUM(E45:E51)</f>
        <v>0</v>
      </c>
      <c r="F52" s="22">
        <f>SUM(F45:F51)</f>
        <v>9300</v>
      </c>
      <c r="G52" s="22">
        <f>SUM(G45:G51)</f>
        <v>10750</v>
      </c>
      <c r="H52" s="22">
        <v>8432</v>
      </c>
      <c r="I52" s="22">
        <f t="shared" ref="I52:T52" si="14">SUM(I45:I51)</f>
        <v>1640</v>
      </c>
      <c r="J52" s="22">
        <f t="shared" si="14"/>
        <v>90</v>
      </c>
      <c r="K52" s="22">
        <f t="shared" si="14"/>
        <v>65</v>
      </c>
      <c r="L52" s="22">
        <f t="shared" si="14"/>
        <v>7065</v>
      </c>
      <c r="M52" s="22">
        <f t="shared" si="14"/>
        <v>315</v>
      </c>
      <c r="N52" s="22">
        <f t="shared" si="14"/>
        <v>465</v>
      </c>
      <c r="O52" s="22">
        <f t="shared" si="14"/>
        <v>65</v>
      </c>
      <c r="P52" s="22">
        <f t="shared" si="14"/>
        <v>65</v>
      </c>
      <c r="Q52" s="22">
        <f t="shared" si="14"/>
        <v>90</v>
      </c>
      <c r="R52" s="22">
        <f t="shared" si="14"/>
        <v>1590</v>
      </c>
      <c r="S52" s="22">
        <f t="shared" si="14"/>
        <v>190</v>
      </c>
      <c r="T52" s="22">
        <f t="shared" si="14"/>
        <v>90</v>
      </c>
      <c r="U52" s="52">
        <f>SUM(U44:U51)</f>
        <v>11880</v>
      </c>
      <c r="V52" s="48"/>
    </row>
    <row r="53" spans="1:22" x14ac:dyDescent="0.25">
      <c r="A53" s="13" t="s">
        <v>103</v>
      </c>
      <c r="B53" s="14" t="s">
        <v>102</v>
      </c>
      <c r="C53" s="60" t="s">
        <v>218</v>
      </c>
      <c r="D53" s="25"/>
      <c r="E53" s="25"/>
      <c r="F53" s="16">
        <v>51</v>
      </c>
      <c r="G53" s="23">
        <v>200</v>
      </c>
      <c r="H53" s="16">
        <v>154</v>
      </c>
      <c r="I53" s="39">
        <v>20</v>
      </c>
      <c r="J53" s="39">
        <v>20</v>
      </c>
      <c r="K53" s="39">
        <v>20</v>
      </c>
      <c r="L53" s="39">
        <v>20</v>
      </c>
      <c r="M53" s="39">
        <v>20</v>
      </c>
      <c r="N53" s="39">
        <v>20</v>
      </c>
      <c r="O53" s="39">
        <v>20</v>
      </c>
      <c r="P53" s="39">
        <v>20</v>
      </c>
      <c r="Q53" s="39">
        <v>20</v>
      </c>
      <c r="R53" s="39">
        <v>20</v>
      </c>
      <c r="S53" s="39">
        <v>20</v>
      </c>
      <c r="T53" s="39">
        <v>20</v>
      </c>
      <c r="U53" s="51">
        <f t="shared" ref="U53:U60" si="15">SUM(I53:T53)</f>
        <v>240</v>
      </c>
      <c r="V53" s="48"/>
    </row>
    <row r="54" spans="1:22" x14ac:dyDescent="0.25">
      <c r="A54" s="13" t="s">
        <v>101</v>
      </c>
      <c r="B54" s="14" t="s">
        <v>100</v>
      </c>
      <c r="C54" s="60"/>
      <c r="D54" s="25"/>
      <c r="E54" s="25">
        <v>2400</v>
      </c>
      <c r="F54" s="16">
        <v>2125</v>
      </c>
      <c r="G54" s="23">
        <v>1500</v>
      </c>
      <c r="H54" s="16">
        <v>1618</v>
      </c>
      <c r="I54" s="37">
        <v>138</v>
      </c>
      <c r="J54" s="37">
        <v>138</v>
      </c>
      <c r="K54" s="37">
        <v>138</v>
      </c>
      <c r="L54" s="37">
        <v>138</v>
      </c>
      <c r="M54" s="37">
        <v>138</v>
      </c>
      <c r="N54" s="37">
        <v>138</v>
      </c>
      <c r="O54" s="37">
        <v>138</v>
      </c>
      <c r="P54" s="37">
        <v>200</v>
      </c>
      <c r="Q54" s="37">
        <v>138</v>
      </c>
      <c r="R54" s="37">
        <v>138</v>
      </c>
      <c r="S54" s="37">
        <v>138</v>
      </c>
      <c r="T54" s="37">
        <v>138</v>
      </c>
      <c r="U54" s="51">
        <f t="shared" si="15"/>
        <v>1718</v>
      </c>
      <c r="V54" s="48"/>
    </row>
    <row r="55" spans="1:22" x14ac:dyDescent="0.25">
      <c r="A55" s="13" t="s">
        <v>99</v>
      </c>
      <c r="B55" s="14" t="s">
        <v>98</v>
      </c>
      <c r="C55" s="60"/>
      <c r="D55" s="25"/>
      <c r="E55" s="25">
        <v>5200</v>
      </c>
      <c r="F55" s="16">
        <v>2712</v>
      </c>
      <c r="G55" s="23">
        <v>2650</v>
      </c>
      <c r="H55" s="16">
        <v>2775</v>
      </c>
      <c r="I55" s="37">
        <v>275</v>
      </c>
      <c r="J55" s="37">
        <v>275</v>
      </c>
      <c r="K55" s="37">
        <v>275</v>
      </c>
      <c r="L55" s="37">
        <v>275</v>
      </c>
      <c r="M55" s="37">
        <v>275</v>
      </c>
      <c r="N55" s="37">
        <v>275</v>
      </c>
      <c r="O55" s="37">
        <v>275</v>
      </c>
      <c r="P55" s="37">
        <v>275</v>
      </c>
      <c r="Q55" s="37">
        <v>275</v>
      </c>
      <c r="R55" s="37">
        <v>275</v>
      </c>
      <c r="S55" s="37">
        <v>275</v>
      </c>
      <c r="T55" s="37">
        <v>275</v>
      </c>
      <c r="U55" s="51">
        <f t="shared" si="15"/>
        <v>3300</v>
      </c>
      <c r="V55" s="48" t="s">
        <v>314</v>
      </c>
    </row>
    <row r="56" spans="1:22" x14ac:dyDescent="0.25">
      <c r="A56" s="13" t="s">
        <v>97</v>
      </c>
      <c r="B56" s="14" t="s">
        <v>277</v>
      </c>
      <c r="C56" s="60" t="s">
        <v>278</v>
      </c>
      <c r="D56" s="25"/>
      <c r="E56" s="25"/>
      <c r="F56" s="16">
        <v>16620</v>
      </c>
      <c r="G56" s="23">
        <v>10000</v>
      </c>
      <c r="H56" s="16">
        <v>2725</v>
      </c>
      <c r="I56" s="37">
        <v>325</v>
      </c>
      <c r="J56" s="37">
        <v>325</v>
      </c>
      <c r="K56" s="37">
        <v>325</v>
      </c>
      <c r="L56" s="37">
        <v>325</v>
      </c>
      <c r="M56" s="37">
        <v>325</v>
      </c>
      <c r="N56" s="37">
        <v>325</v>
      </c>
      <c r="O56" s="37">
        <v>350</v>
      </c>
      <c r="P56" s="37">
        <v>325</v>
      </c>
      <c r="Q56" s="37">
        <v>325</v>
      </c>
      <c r="R56" s="37">
        <v>325</v>
      </c>
      <c r="S56" s="37">
        <v>375</v>
      </c>
      <c r="T56" s="37">
        <v>350</v>
      </c>
      <c r="U56" s="51">
        <f t="shared" si="15"/>
        <v>4000</v>
      </c>
      <c r="V56" s="48" t="s">
        <v>316</v>
      </c>
    </row>
    <row r="57" spans="1:22" ht="24" x14ac:dyDescent="0.25">
      <c r="A57" s="13" t="s">
        <v>96</v>
      </c>
      <c r="B57" s="14" t="s">
        <v>95</v>
      </c>
      <c r="C57" s="60" t="s">
        <v>279</v>
      </c>
      <c r="D57" s="25"/>
      <c r="E57" s="25"/>
      <c r="F57" s="16">
        <v>855</v>
      </c>
      <c r="G57" s="23">
        <v>1500</v>
      </c>
      <c r="H57" s="16">
        <v>862</v>
      </c>
      <c r="I57" s="39">
        <v>103</v>
      </c>
      <c r="J57" s="37">
        <v>83</v>
      </c>
      <c r="K57" s="39">
        <v>103</v>
      </c>
      <c r="L57" s="37">
        <v>83</v>
      </c>
      <c r="M57" s="39">
        <v>103</v>
      </c>
      <c r="N57" s="37">
        <v>83</v>
      </c>
      <c r="O57" s="39">
        <v>103</v>
      </c>
      <c r="P57" s="37">
        <v>83</v>
      </c>
      <c r="Q57" s="39">
        <v>103</v>
      </c>
      <c r="R57" s="37">
        <v>83</v>
      </c>
      <c r="S57" s="39">
        <v>103</v>
      </c>
      <c r="T57" s="37">
        <v>3583</v>
      </c>
      <c r="U57" s="51">
        <f t="shared" si="15"/>
        <v>4616</v>
      </c>
      <c r="V57" s="48" t="s">
        <v>349</v>
      </c>
    </row>
    <row r="58" spans="1:22" ht="15.75" customHeight="1" x14ac:dyDescent="0.25">
      <c r="A58" s="13" t="s">
        <v>94</v>
      </c>
      <c r="B58" s="14" t="s">
        <v>93</v>
      </c>
      <c r="C58" s="61" t="s">
        <v>281</v>
      </c>
      <c r="D58" s="25"/>
      <c r="E58" s="25"/>
      <c r="F58" s="16">
        <v>250</v>
      </c>
      <c r="G58" s="23">
        <v>250</v>
      </c>
      <c r="H58" s="16">
        <v>150</v>
      </c>
      <c r="I58" s="37"/>
      <c r="J58" s="37"/>
      <c r="K58" s="37">
        <v>150</v>
      </c>
      <c r="L58" s="37"/>
      <c r="M58" s="37">
        <v>100</v>
      </c>
      <c r="N58" s="37"/>
      <c r="O58" s="37"/>
      <c r="P58" s="37"/>
      <c r="Q58" s="37"/>
      <c r="R58" s="37"/>
      <c r="S58" s="37"/>
      <c r="T58" s="37"/>
      <c r="U58" s="51">
        <f t="shared" si="15"/>
        <v>250</v>
      </c>
      <c r="V58" s="48" t="s">
        <v>282</v>
      </c>
    </row>
    <row r="59" spans="1:22" x14ac:dyDescent="0.25">
      <c r="A59" s="13" t="s">
        <v>92</v>
      </c>
      <c r="B59" s="14" t="s">
        <v>91</v>
      </c>
      <c r="C59" s="61" t="s">
        <v>347</v>
      </c>
      <c r="D59" s="25"/>
      <c r="E59" s="25">
        <v>1500</v>
      </c>
      <c r="F59" s="16">
        <v>2405</v>
      </c>
      <c r="G59" s="23">
        <v>7500</v>
      </c>
      <c r="H59" s="16">
        <v>1900</v>
      </c>
      <c r="I59" s="37"/>
      <c r="J59" s="37"/>
      <c r="K59" s="37">
        <v>425</v>
      </c>
      <c r="L59" s="37"/>
      <c r="M59" s="37"/>
      <c r="N59" s="37">
        <v>425</v>
      </c>
      <c r="O59" s="37"/>
      <c r="P59" s="37"/>
      <c r="Q59" s="37">
        <v>425</v>
      </c>
      <c r="R59" s="37"/>
      <c r="S59" s="37"/>
      <c r="T59" s="37">
        <v>1425</v>
      </c>
      <c r="U59" s="51">
        <f t="shared" si="15"/>
        <v>2700</v>
      </c>
      <c r="V59" s="48" t="s">
        <v>348</v>
      </c>
    </row>
    <row r="60" spans="1:22" outlineLevel="1" x14ac:dyDescent="0.25">
      <c r="A60" s="13" t="s">
        <v>216</v>
      </c>
      <c r="B60" s="14" t="s">
        <v>219</v>
      </c>
      <c r="C60" s="60" t="s">
        <v>283</v>
      </c>
      <c r="D60" s="28"/>
      <c r="E60" s="28"/>
      <c r="F60" s="16">
        <v>160</v>
      </c>
      <c r="G60" s="23">
        <v>200</v>
      </c>
      <c r="H60" s="16"/>
      <c r="I60" s="39"/>
      <c r="J60" s="37"/>
      <c r="K60" s="39"/>
      <c r="L60" s="37"/>
      <c r="M60" s="39"/>
      <c r="N60" s="37"/>
      <c r="O60" s="39"/>
      <c r="P60" s="37"/>
      <c r="Q60" s="39"/>
      <c r="R60" s="37"/>
      <c r="S60" s="39"/>
      <c r="T60" s="37"/>
      <c r="U60" s="51">
        <f t="shared" si="15"/>
        <v>0</v>
      </c>
      <c r="V60" s="48"/>
    </row>
    <row r="61" spans="1:22" ht="70.5" customHeight="1" outlineLevel="1" x14ac:dyDescent="0.25">
      <c r="A61" s="13" t="s">
        <v>214</v>
      </c>
      <c r="B61" s="14" t="s">
        <v>215</v>
      </c>
      <c r="C61" s="60" t="s">
        <v>254</v>
      </c>
      <c r="D61" s="28"/>
      <c r="E61" s="28"/>
      <c r="F61" s="16">
        <v>3025</v>
      </c>
      <c r="G61" s="23">
        <v>3000</v>
      </c>
      <c r="H61" s="16"/>
      <c r="I61" s="37"/>
      <c r="J61" s="37">
        <v>2000</v>
      </c>
      <c r="K61" s="37"/>
      <c r="L61" s="37">
        <v>12000</v>
      </c>
      <c r="M61" s="37"/>
      <c r="N61" s="37"/>
      <c r="O61" s="37"/>
      <c r="P61" s="37"/>
      <c r="Q61" s="37"/>
      <c r="R61" s="37"/>
      <c r="S61" s="37">
        <v>2000</v>
      </c>
      <c r="T61" s="37">
        <v>500</v>
      </c>
      <c r="U61" s="51">
        <v>16500</v>
      </c>
      <c r="V61" s="48" t="s">
        <v>317</v>
      </c>
    </row>
    <row r="62" spans="1:22" x14ac:dyDescent="0.25">
      <c r="A62" s="13" t="s">
        <v>90</v>
      </c>
      <c r="B62" s="14" t="s">
        <v>89</v>
      </c>
      <c r="C62" s="60" t="s">
        <v>345</v>
      </c>
      <c r="D62" s="28"/>
      <c r="E62" s="22">
        <f t="shared" ref="E62:T62" si="16">SUM(E60:E61)</f>
        <v>0</v>
      </c>
      <c r="F62" s="22">
        <f t="shared" si="16"/>
        <v>3185</v>
      </c>
      <c r="G62" s="22">
        <f t="shared" si="16"/>
        <v>3200</v>
      </c>
      <c r="H62" s="22">
        <v>2415</v>
      </c>
      <c r="I62" s="22">
        <f t="shared" si="16"/>
        <v>0</v>
      </c>
      <c r="J62" s="22">
        <f t="shared" si="16"/>
        <v>2000</v>
      </c>
      <c r="K62" s="22">
        <f t="shared" si="16"/>
        <v>0</v>
      </c>
      <c r="L62" s="22">
        <f t="shared" si="16"/>
        <v>12000</v>
      </c>
      <c r="M62" s="22">
        <f t="shared" si="16"/>
        <v>0</v>
      </c>
      <c r="N62" s="22">
        <f t="shared" si="16"/>
        <v>0</v>
      </c>
      <c r="O62" s="22">
        <f t="shared" si="16"/>
        <v>0</v>
      </c>
      <c r="P62" s="22">
        <f t="shared" si="16"/>
        <v>0</v>
      </c>
      <c r="Q62" s="22">
        <f t="shared" si="16"/>
        <v>0</v>
      </c>
      <c r="R62" s="22">
        <f t="shared" si="16"/>
        <v>0</v>
      </c>
      <c r="S62" s="22">
        <f t="shared" si="16"/>
        <v>2000</v>
      </c>
      <c r="T62" s="22">
        <f t="shared" si="16"/>
        <v>500</v>
      </c>
      <c r="U62" s="52">
        <f t="shared" ref="U62" si="17">SUM(U60:U61)</f>
        <v>16500</v>
      </c>
      <c r="V62" s="48"/>
    </row>
    <row r="63" spans="1:22" ht="15" customHeight="1" x14ac:dyDescent="0.25">
      <c r="A63" s="13">
        <v>61032</v>
      </c>
      <c r="B63" s="14" t="s">
        <v>247</v>
      </c>
      <c r="C63" s="60" t="s">
        <v>280</v>
      </c>
      <c r="D63" s="28"/>
      <c r="E63" s="22"/>
      <c r="F63" s="22"/>
      <c r="G63" s="42"/>
      <c r="H63" s="42">
        <v>1993</v>
      </c>
      <c r="I63" s="39">
        <v>176</v>
      </c>
      <c r="J63" s="39">
        <v>176</v>
      </c>
      <c r="K63" s="39">
        <v>176</v>
      </c>
      <c r="L63" s="39">
        <v>176</v>
      </c>
      <c r="M63" s="39">
        <v>176</v>
      </c>
      <c r="N63" s="39">
        <v>176</v>
      </c>
      <c r="O63" s="39">
        <v>176</v>
      </c>
      <c r="P63" s="39">
        <v>176</v>
      </c>
      <c r="Q63" s="39">
        <v>176</v>
      </c>
      <c r="R63" s="39">
        <v>176</v>
      </c>
      <c r="S63" s="39">
        <v>176</v>
      </c>
      <c r="T63" s="39">
        <v>470</v>
      </c>
      <c r="U63" s="51">
        <f t="shared" ref="U63:U77" si="18">SUM(I63:T63)</f>
        <v>2406</v>
      </c>
      <c r="V63" s="48" t="s">
        <v>319</v>
      </c>
    </row>
    <row r="64" spans="1:22" x14ac:dyDescent="0.25">
      <c r="A64" s="13" t="s">
        <v>88</v>
      </c>
      <c r="B64" s="14" t="s">
        <v>87</v>
      </c>
      <c r="C64" s="60" t="s">
        <v>284</v>
      </c>
      <c r="D64" s="25"/>
      <c r="E64" s="25">
        <v>3760</v>
      </c>
      <c r="F64" s="16">
        <v>6800</v>
      </c>
      <c r="G64" s="23">
        <v>8000</v>
      </c>
      <c r="H64" s="16">
        <v>8000</v>
      </c>
      <c r="I64" s="39"/>
      <c r="J64" s="39"/>
      <c r="K64" s="39"/>
      <c r="L64" s="39">
        <v>7500</v>
      </c>
      <c r="M64" s="39"/>
      <c r="N64" s="39"/>
      <c r="O64" s="39"/>
      <c r="P64" s="39"/>
      <c r="Q64" s="39"/>
      <c r="R64" s="39"/>
      <c r="S64" s="39"/>
      <c r="T64" s="39"/>
      <c r="U64" s="51">
        <f t="shared" si="18"/>
        <v>7500</v>
      </c>
      <c r="V64" s="48" t="s">
        <v>318</v>
      </c>
    </row>
    <row r="65" spans="1:22" x14ac:dyDescent="0.25">
      <c r="A65" s="13" t="s">
        <v>86</v>
      </c>
      <c r="B65" s="14" t="s">
        <v>85</v>
      </c>
      <c r="C65" s="60" t="s">
        <v>84</v>
      </c>
      <c r="D65" s="25"/>
      <c r="E65" s="25">
        <v>750</v>
      </c>
      <c r="F65" s="16">
        <v>438</v>
      </c>
      <c r="G65" s="23">
        <v>500</v>
      </c>
      <c r="H65" s="16">
        <v>330</v>
      </c>
      <c r="I65" s="39">
        <v>83</v>
      </c>
      <c r="J65" s="39">
        <v>83</v>
      </c>
      <c r="K65" s="39">
        <v>83</v>
      </c>
      <c r="L65" s="39">
        <v>83</v>
      </c>
      <c r="M65" s="39">
        <v>83</v>
      </c>
      <c r="N65" s="39">
        <v>83</v>
      </c>
      <c r="O65" s="39">
        <v>83</v>
      </c>
      <c r="P65" s="39">
        <v>83</v>
      </c>
      <c r="Q65" s="39">
        <v>83</v>
      </c>
      <c r="R65" s="39">
        <v>83</v>
      </c>
      <c r="S65" s="39">
        <v>83</v>
      </c>
      <c r="T65" s="39">
        <v>87</v>
      </c>
      <c r="U65" s="51">
        <f t="shared" si="18"/>
        <v>1000</v>
      </c>
      <c r="V65" s="48" t="s">
        <v>320</v>
      </c>
    </row>
    <row r="66" spans="1:22" x14ac:dyDescent="0.25">
      <c r="A66" s="13" t="s">
        <v>83</v>
      </c>
      <c r="B66" s="14" t="s">
        <v>82</v>
      </c>
      <c r="C66" s="60" t="s">
        <v>288</v>
      </c>
      <c r="D66" s="25"/>
      <c r="E66" s="25">
        <v>6000</v>
      </c>
      <c r="F66" s="16">
        <v>2910</v>
      </c>
      <c r="G66" s="23">
        <v>3391</v>
      </c>
      <c r="H66" s="16"/>
      <c r="I66" s="39">
        <v>354</v>
      </c>
      <c r="J66" s="39">
        <v>354</v>
      </c>
      <c r="K66" s="39">
        <v>354</v>
      </c>
      <c r="L66" s="39">
        <v>360</v>
      </c>
      <c r="M66" s="39">
        <v>354</v>
      </c>
      <c r="N66" s="39">
        <v>355</v>
      </c>
      <c r="O66" s="39">
        <v>355</v>
      </c>
      <c r="P66" s="39">
        <v>354</v>
      </c>
      <c r="Q66" s="39">
        <v>355</v>
      </c>
      <c r="R66" s="39">
        <v>354</v>
      </c>
      <c r="S66" s="39">
        <v>354</v>
      </c>
      <c r="T66" s="39">
        <v>354</v>
      </c>
      <c r="U66" s="51">
        <f t="shared" si="18"/>
        <v>4257</v>
      </c>
      <c r="V66" s="48" t="s">
        <v>321</v>
      </c>
    </row>
    <row r="67" spans="1:22" x14ac:dyDescent="0.25">
      <c r="A67" s="13" t="s">
        <v>81</v>
      </c>
      <c r="B67" s="14" t="s">
        <v>286</v>
      </c>
      <c r="C67" s="60" t="s">
        <v>285</v>
      </c>
      <c r="D67" s="25"/>
      <c r="E67" s="25"/>
      <c r="F67" s="16">
        <v>1154</v>
      </c>
      <c r="G67" s="23">
        <v>1593</v>
      </c>
      <c r="H67" s="16"/>
      <c r="I67" s="39">
        <v>242</v>
      </c>
      <c r="J67" s="39">
        <v>242</v>
      </c>
      <c r="K67" s="39">
        <v>242</v>
      </c>
      <c r="L67" s="39">
        <v>246</v>
      </c>
      <c r="M67" s="39">
        <v>242</v>
      </c>
      <c r="N67" s="39">
        <v>242</v>
      </c>
      <c r="O67" s="39">
        <v>242</v>
      </c>
      <c r="P67" s="39">
        <v>242</v>
      </c>
      <c r="Q67" s="39">
        <v>242</v>
      </c>
      <c r="R67" s="39">
        <v>242</v>
      </c>
      <c r="S67" s="39">
        <v>242</v>
      </c>
      <c r="T67" s="39">
        <v>245</v>
      </c>
      <c r="U67" s="51">
        <f t="shared" si="18"/>
        <v>2911</v>
      </c>
      <c r="V67" s="48" t="s">
        <v>321</v>
      </c>
    </row>
    <row r="68" spans="1:22" x14ac:dyDescent="0.25">
      <c r="A68" s="13" t="s">
        <v>80</v>
      </c>
      <c r="B68" s="14" t="s">
        <v>79</v>
      </c>
      <c r="C68" s="60" t="s">
        <v>287</v>
      </c>
      <c r="D68" s="25"/>
      <c r="E68" s="25"/>
      <c r="F68" s="16"/>
      <c r="G68" s="23">
        <v>100</v>
      </c>
      <c r="H68" s="16"/>
      <c r="I68" s="39">
        <v>9</v>
      </c>
      <c r="J68" s="39">
        <v>9</v>
      </c>
      <c r="K68" s="39">
        <v>9</v>
      </c>
      <c r="L68" s="39">
        <v>14</v>
      </c>
      <c r="M68" s="39">
        <v>9</v>
      </c>
      <c r="N68" s="39">
        <v>9</v>
      </c>
      <c r="O68" s="39">
        <v>9</v>
      </c>
      <c r="P68" s="39">
        <v>9</v>
      </c>
      <c r="Q68" s="39">
        <v>9</v>
      </c>
      <c r="R68" s="39">
        <v>9</v>
      </c>
      <c r="S68" s="39">
        <v>9</v>
      </c>
      <c r="T68" s="39">
        <v>6</v>
      </c>
      <c r="U68" s="51">
        <f t="shared" si="18"/>
        <v>110</v>
      </c>
      <c r="V68" s="48" t="s">
        <v>321</v>
      </c>
    </row>
    <row r="69" spans="1:22" x14ac:dyDescent="0.25">
      <c r="A69" s="13">
        <v>61042</v>
      </c>
      <c r="B69" s="14" t="s">
        <v>337</v>
      </c>
      <c r="C69" s="60" t="s">
        <v>346</v>
      </c>
      <c r="D69" s="25"/>
      <c r="E69" s="25"/>
      <c r="F69" s="16"/>
      <c r="G69" s="23"/>
      <c r="H69" s="16">
        <v>265</v>
      </c>
      <c r="I69" s="39"/>
      <c r="J69" s="39"/>
      <c r="K69" s="39"/>
      <c r="L69" s="39">
        <v>100</v>
      </c>
      <c r="M69" s="39"/>
      <c r="N69" s="39"/>
      <c r="O69" s="39"/>
      <c r="P69" s="39"/>
      <c r="Q69" s="39"/>
      <c r="R69" s="39">
        <v>100</v>
      </c>
      <c r="S69" s="39"/>
      <c r="T69" s="39">
        <v>100</v>
      </c>
      <c r="U69" s="51">
        <f t="shared" si="18"/>
        <v>300</v>
      </c>
      <c r="V69" s="48"/>
    </row>
    <row r="70" spans="1:22" x14ac:dyDescent="0.25">
      <c r="A70" s="13" t="s">
        <v>78</v>
      </c>
      <c r="B70" s="14" t="s">
        <v>255</v>
      </c>
      <c r="C70" s="60" t="s">
        <v>289</v>
      </c>
      <c r="D70" s="25"/>
      <c r="E70" s="25"/>
      <c r="F70" s="16"/>
      <c r="G70" s="23"/>
      <c r="H70" s="16">
        <v>205</v>
      </c>
      <c r="I70" s="37"/>
      <c r="J70" s="37"/>
      <c r="K70" s="37"/>
      <c r="L70" s="37"/>
      <c r="M70" s="37"/>
      <c r="N70" s="37"/>
      <c r="O70" s="37"/>
      <c r="P70" s="37">
        <v>100</v>
      </c>
      <c r="Q70" s="37"/>
      <c r="R70" s="37"/>
      <c r="S70" s="37"/>
      <c r="T70" s="37"/>
      <c r="U70" s="51">
        <f t="shared" si="18"/>
        <v>100</v>
      </c>
      <c r="V70" s="48" t="s">
        <v>322</v>
      </c>
    </row>
    <row r="71" spans="1:22" x14ac:dyDescent="0.25">
      <c r="A71" s="13" t="s">
        <v>77</v>
      </c>
      <c r="B71" s="14" t="s">
        <v>76</v>
      </c>
      <c r="C71" s="60" t="s">
        <v>290</v>
      </c>
      <c r="D71" s="25"/>
      <c r="E71" s="25"/>
      <c r="F71" s="16">
        <v>171</v>
      </c>
      <c r="G71" s="23"/>
      <c r="H71" s="16">
        <v>55</v>
      </c>
      <c r="I71" s="37">
        <v>5</v>
      </c>
      <c r="J71" s="37">
        <v>5</v>
      </c>
      <c r="K71" s="37">
        <v>5</v>
      </c>
      <c r="L71" s="37">
        <v>5</v>
      </c>
      <c r="M71" s="37">
        <v>5</v>
      </c>
      <c r="N71" s="37">
        <v>5</v>
      </c>
      <c r="O71" s="37">
        <v>5</v>
      </c>
      <c r="P71" s="37">
        <v>5</v>
      </c>
      <c r="Q71" s="37">
        <v>5</v>
      </c>
      <c r="R71" s="37">
        <v>5</v>
      </c>
      <c r="S71" s="37">
        <v>5</v>
      </c>
      <c r="T71" s="37">
        <v>5</v>
      </c>
      <c r="U71" s="51">
        <f t="shared" si="18"/>
        <v>60</v>
      </c>
      <c r="V71" s="48"/>
    </row>
    <row r="72" spans="1:22" x14ac:dyDescent="0.25">
      <c r="A72" s="13" t="s">
        <v>75</v>
      </c>
      <c r="B72" s="14" t="s">
        <v>74</v>
      </c>
      <c r="C72" s="60" t="s">
        <v>291</v>
      </c>
      <c r="D72" s="25"/>
      <c r="E72" s="25">
        <v>500</v>
      </c>
      <c r="F72" s="16">
        <v>48</v>
      </c>
      <c r="G72" s="23"/>
      <c r="H72" s="16">
        <v>59</v>
      </c>
      <c r="I72" s="37">
        <v>5</v>
      </c>
      <c r="J72" s="37">
        <v>5</v>
      </c>
      <c r="K72" s="37">
        <v>5</v>
      </c>
      <c r="L72" s="37">
        <v>5</v>
      </c>
      <c r="M72" s="37">
        <v>5</v>
      </c>
      <c r="N72" s="37">
        <v>5</v>
      </c>
      <c r="O72" s="37">
        <v>5</v>
      </c>
      <c r="P72" s="37">
        <v>5</v>
      </c>
      <c r="Q72" s="37">
        <v>5</v>
      </c>
      <c r="R72" s="37">
        <v>5</v>
      </c>
      <c r="S72" s="37">
        <v>5</v>
      </c>
      <c r="T72" s="37">
        <v>5</v>
      </c>
      <c r="U72" s="51">
        <f t="shared" si="18"/>
        <v>60</v>
      </c>
      <c r="V72" s="48"/>
    </row>
    <row r="73" spans="1:22" outlineLevel="1" x14ac:dyDescent="0.25">
      <c r="A73" s="13" t="s">
        <v>212</v>
      </c>
      <c r="B73" s="14" t="s">
        <v>213</v>
      </c>
      <c r="C73" s="60" t="s">
        <v>292</v>
      </c>
      <c r="D73" s="25"/>
      <c r="E73" s="25"/>
      <c r="F73" s="16"/>
      <c r="G73" s="23">
        <v>0</v>
      </c>
      <c r="H73" s="16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51">
        <f t="shared" si="18"/>
        <v>0</v>
      </c>
      <c r="V73" s="48"/>
    </row>
    <row r="74" spans="1:22" outlineLevel="1" x14ac:dyDescent="0.25">
      <c r="A74" s="13" t="s">
        <v>73</v>
      </c>
      <c r="B74" s="14" t="s">
        <v>72</v>
      </c>
      <c r="C74" s="60" t="s">
        <v>294</v>
      </c>
      <c r="D74" s="25"/>
      <c r="E74" s="25"/>
      <c r="F74" s="16">
        <v>2223</v>
      </c>
      <c r="G74" s="23">
        <v>4000</v>
      </c>
      <c r="H74" s="16"/>
      <c r="I74" s="37"/>
      <c r="J74" s="37"/>
      <c r="K74" s="37"/>
      <c r="L74" s="37"/>
      <c r="M74" s="37"/>
      <c r="N74" s="37"/>
      <c r="O74" s="37"/>
      <c r="P74" s="37"/>
      <c r="Q74" s="37"/>
      <c r="R74" s="37">
        <v>2500</v>
      </c>
      <c r="S74" s="37"/>
      <c r="T74" s="37"/>
      <c r="U74" s="51">
        <f t="shared" si="18"/>
        <v>2500</v>
      </c>
      <c r="V74" s="48" t="s">
        <v>323</v>
      </c>
    </row>
    <row r="75" spans="1:22" ht="24" outlineLevel="1" x14ac:dyDescent="0.25">
      <c r="A75" s="13" t="s">
        <v>71</v>
      </c>
      <c r="B75" s="14" t="s">
        <v>70</v>
      </c>
      <c r="C75" s="60" t="s">
        <v>293</v>
      </c>
      <c r="D75" s="25"/>
      <c r="E75" s="25">
        <v>26627</v>
      </c>
      <c r="F75" s="16">
        <v>700</v>
      </c>
      <c r="G75" s="23">
        <v>8000</v>
      </c>
      <c r="H75" s="1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51">
        <f t="shared" si="18"/>
        <v>0</v>
      </c>
      <c r="V75" s="48" t="s">
        <v>324</v>
      </c>
    </row>
    <row r="76" spans="1:22" outlineLevel="1" x14ac:dyDescent="0.25">
      <c r="A76" s="13" t="s">
        <v>69</v>
      </c>
      <c r="B76" s="14" t="s">
        <v>68</v>
      </c>
      <c r="C76" s="60" t="s">
        <v>295</v>
      </c>
      <c r="D76" s="25"/>
      <c r="E76" s="25">
        <v>5500</v>
      </c>
      <c r="F76" s="16"/>
      <c r="G76" s="23">
        <v>4600</v>
      </c>
      <c r="H76" s="16"/>
      <c r="I76" s="37">
        <v>2300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51">
        <f t="shared" si="18"/>
        <v>2300</v>
      </c>
      <c r="V76" s="48" t="s">
        <v>325</v>
      </c>
    </row>
    <row r="77" spans="1:22" outlineLevel="1" x14ac:dyDescent="0.25">
      <c r="A77" s="13" t="s">
        <v>67</v>
      </c>
      <c r="B77" s="14" t="s">
        <v>66</v>
      </c>
      <c r="C77" s="60" t="s">
        <v>293</v>
      </c>
      <c r="D77" s="25"/>
      <c r="E77" s="25"/>
      <c r="F77" s="16"/>
      <c r="G77" s="23">
        <v>0</v>
      </c>
      <c r="H77" s="16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51">
        <f t="shared" si="18"/>
        <v>0</v>
      </c>
      <c r="V77" s="48"/>
    </row>
    <row r="78" spans="1:22" x14ac:dyDescent="0.25">
      <c r="A78" s="17" t="s">
        <v>65</v>
      </c>
      <c r="B78" s="18" t="s">
        <v>64</v>
      </c>
      <c r="C78" s="61" t="s">
        <v>343</v>
      </c>
      <c r="D78" s="25"/>
      <c r="E78" s="22">
        <f t="shared" ref="E78:T78" si="19">SUM(E73:E77)</f>
        <v>32127</v>
      </c>
      <c r="F78" s="22">
        <f t="shared" si="19"/>
        <v>2923</v>
      </c>
      <c r="G78" s="22">
        <f>SUM(G73:G77)</f>
        <v>16600</v>
      </c>
      <c r="H78" s="22">
        <v>9274</v>
      </c>
      <c r="I78" s="22">
        <f t="shared" si="19"/>
        <v>2300</v>
      </c>
      <c r="J78" s="22">
        <f t="shared" si="19"/>
        <v>0</v>
      </c>
      <c r="K78" s="22">
        <f t="shared" si="19"/>
        <v>0</v>
      </c>
      <c r="L78" s="22">
        <f t="shared" si="19"/>
        <v>0</v>
      </c>
      <c r="M78" s="22">
        <f t="shared" si="19"/>
        <v>0</v>
      </c>
      <c r="N78" s="22">
        <f t="shared" si="19"/>
        <v>0</v>
      </c>
      <c r="O78" s="22">
        <f t="shared" si="19"/>
        <v>0</v>
      </c>
      <c r="P78" s="22">
        <f t="shared" si="19"/>
        <v>0</v>
      </c>
      <c r="Q78" s="22">
        <f t="shared" si="19"/>
        <v>0</v>
      </c>
      <c r="R78" s="22">
        <f t="shared" si="19"/>
        <v>2500</v>
      </c>
      <c r="S78" s="22">
        <f t="shared" si="19"/>
        <v>0</v>
      </c>
      <c r="T78" s="22">
        <f t="shared" si="19"/>
        <v>0</v>
      </c>
      <c r="U78" s="52">
        <f>SUM(U73:U77)</f>
        <v>4800</v>
      </c>
      <c r="V78" s="48"/>
    </row>
    <row r="79" spans="1:22" x14ac:dyDescent="0.25">
      <c r="A79" s="13" t="s">
        <v>63</v>
      </c>
      <c r="B79" s="14" t="s">
        <v>62</v>
      </c>
      <c r="C79" s="61" t="s">
        <v>61</v>
      </c>
      <c r="D79" s="25"/>
      <c r="E79" s="25"/>
      <c r="F79" s="16">
        <v>3264</v>
      </c>
      <c r="G79" s="23">
        <v>2400</v>
      </c>
      <c r="H79" s="16">
        <v>2958</v>
      </c>
      <c r="I79" s="37"/>
      <c r="J79" s="37"/>
      <c r="K79" s="37"/>
      <c r="L79" s="37"/>
      <c r="M79" s="37"/>
      <c r="N79" s="37"/>
      <c r="O79" s="37"/>
      <c r="P79" s="37"/>
      <c r="Q79" s="39">
        <v>2500</v>
      </c>
      <c r="R79" s="37"/>
      <c r="S79" s="37"/>
      <c r="T79" s="37"/>
      <c r="U79" s="51">
        <f t="shared" ref="U79:U82" si="20">SUM(I79:T79)</f>
        <v>2500</v>
      </c>
      <c r="V79" s="48"/>
    </row>
    <row r="80" spans="1:22" x14ac:dyDescent="0.25">
      <c r="A80" s="13">
        <v>61999</v>
      </c>
      <c r="B80" s="14" t="s">
        <v>60</v>
      </c>
      <c r="C80" s="60"/>
      <c r="D80" s="25"/>
      <c r="E80" s="25">
        <v>10500</v>
      </c>
      <c r="F80" s="16">
        <v>33</v>
      </c>
      <c r="G80" s="23">
        <v>250</v>
      </c>
      <c r="H80" s="16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51">
        <f t="shared" si="20"/>
        <v>0</v>
      </c>
      <c r="V80" s="48"/>
    </row>
    <row r="81" spans="1:33" outlineLevel="1" x14ac:dyDescent="0.25">
      <c r="A81" s="17" t="s">
        <v>59</v>
      </c>
      <c r="B81" s="18" t="s">
        <v>58</v>
      </c>
      <c r="C81" s="60" t="s">
        <v>296</v>
      </c>
      <c r="D81" s="25"/>
      <c r="E81" s="25">
        <v>2150</v>
      </c>
      <c r="F81" s="16">
        <v>425</v>
      </c>
      <c r="G81" s="23">
        <v>1500</v>
      </c>
      <c r="H81" s="16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>
        <v>2500</v>
      </c>
      <c r="U81" s="51">
        <f t="shared" si="20"/>
        <v>2500</v>
      </c>
      <c r="V81" s="47" t="s">
        <v>237</v>
      </c>
    </row>
    <row r="82" spans="1:33" outlineLevel="1" x14ac:dyDescent="0.25">
      <c r="A82" s="17" t="s">
        <v>57</v>
      </c>
      <c r="B82" s="18" t="s">
        <v>56</v>
      </c>
      <c r="C82" s="60" t="s">
        <v>238</v>
      </c>
      <c r="D82" s="25"/>
      <c r="E82" s="25">
        <v>400</v>
      </c>
      <c r="F82" s="16"/>
      <c r="G82" s="23">
        <v>1000</v>
      </c>
      <c r="H82" s="16"/>
      <c r="I82" s="37"/>
      <c r="J82" s="37"/>
      <c r="K82" s="37">
        <v>250</v>
      </c>
      <c r="L82" s="37"/>
      <c r="M82" s="37"/>
      <c r="N82" s="37">
        <v>250</v>
      </c>
      <c r="O82" s="37"/>
      <c r="P82" s="37"/>
      <c r="Q82" s="37">
        <v>250</v>
      </c>
      <c r="R82" s="37"/>
      <c r="S82" s="37"/>
      <c r="T82" s="37">
        <v>250</v>
      </c>
      <c r="U82" s="51">
        <f t="shared" si="20"/>
        <v>1000</v>
      </c>
      <c r="V82" s="48" t="s">
        <v>326</v>
      </c>
    </row>
    <row r="83" spans="1:33" x14ac:dyDescent="0.25">
      <c r="A83" s="13">
        <v>62001</v>
      </c>
      <c r="B83" s="14" t="s">
        <v>55</v>
      </c>
      <c r="C83" s="60" t="s">
        <v>344</v>
      </c>
      <c r="D83" s="25"/>
      <c r="E83" s="22">
        <f>SUM(E81:E82)</f>
        <v>2550</v>
      </c>
      <c r="F83" s="22">
        <f>SUM(F81:F82)</f>
        <v>425</v>
      </c>
      <c r="G83" s="22">
        <f>SUM(G81:G82)</f>
        <v>2500</v>
      </c>
      <c r="H83" s="22">
        <v>370</v>
      </c>
      <c r="I83" s="22">
        <f t="shared" ref="I83:T83" si="21">SUM(I81:I82)</f>
        <v>0</v>
      </c>
      <c r="J83" s="22">
        <f t="shared" si="21"/>
        <v>0</v>
      </c>
      <c r="K83" s="22">
        <f t="shared" si="21"/>
        <v>250</v>
      </c>
      <c r="L83" s="22">
        <f t="shared" si="21"/>
        <v>0</v>
      </c>
      <c r="M83" s="22">
        <f t="shared" si="21"/>
        <v>0</v>
      </c>
      <c r="N83" s="22">
        <f t="shared" si="21"/>
        <v>250</v>
      </c>
      <c r="O83" s="22">
        <f t="shared" si="21"/>
        <v>0</v>
      </c>
      <c r="P83" s="22">
        <f t="shared" si="21"/>
        <v>0</v>
      </c>
      <c r="Q83" s="22">
        <f t="shared" si="21"/>
        <v>250</v>
      </c>
      <c r="R83" s="22">
        <f t="shared" si="21"/>
        <v>0</v>
      </c>
      <c r="S83" s="22">
        <f t="shared" si="21"/>
        <v>0</v>
      </c>
      <c r="T83" s="22">
        <f t="shared" si="21"/>
        <v>2750</v>
      </c>
      <c r="U83" s="52">
        <f>SUM(U81:U82)</f>
        <v>3500</v>
      </c>
      <c r="V83" s="48"/>
    </row>
    <row r="84" spans="1:33" x14ac:dyDescent="0.25">
      <c r="A84" s="20"/>
      <c r="B84" s="21"/>
      <c r="C84" s="64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56"/>
      <c r="V84" s="48"/>
    </row>
    <row r="85" spans="1:33" x14ac:dyDescent="0.25">
      <c r="A85" s="13" t="s">
        <v>54</v>
      </c>
      <c r="B85" s="14" t="s">
        <v>53</v>
      </c>
      <c r="C85" s="60" t="s">
        <v>236</v>
      </c>
      <c r="D85" s="25"/>
      <c r="E85" s="25">
        <v>3700</v>
      </c>
      <c r="F85" s="16">
        <v>446</v>
      </c>
      <c r="G85" s="23">
        <v>600</v>
      </c>
      <c r="H85" s="16">
        <v>617</v>
      </c>
      <c r="I85" s="37">
        <v>50</v>
      </c>
      <c r="J85" s="37">
        <v>50</v>
      </c>
      <c r="K85" s="37">
        <v>50</v>
      </c>
      <c r="L85" s="37">
        <v>50</v>
      </c>
      <c r="M85" s="37">
        <v>50</v>
      </c>
      <c r="N85" s="37">
        <v>50</v>
      </c>
      <c r="O85" s="37">
        <v>50</v>
      </c>
      <c r="P85" s="37">
        <v>50</v>
      </c>
      <c r="Q85" s="37">
        <v>50</v>
      </c>
      <c r="R85" s="37">
        <v>50</v>
      </c>
      <c r="S85" s="37">
        <v>50</v>
      </c>
      <c r="T85" s="37">
        <v>50</v>
      </c>
      <c r="U85" s="51">
        <f t="shared" ref="U85:U90" si="22">SUM(I85:T85)</f>
        <v>600</v>
      </c>
      <c r="V85" s="48"/>
    </row>
    <row r="86" spans="1:33" x14ac:dyDescent="0.25">
      <c r="A86" s="13" t="s">
        <v>52</v>
      </c>
      <c r="B86" s="14" t="s">
        <v>51</v>
      </c>
      <c r="C86" s="60" t="s">
        <v>217</v>
      </c>
      <c r="D86" s="25"/>
      <c r="E86" s="25">
        <v>2000</v>
      </c>
      <c r="F86" s="16">
        <v>237</v>
      </c>
      <c r="G86" s="23">
        <v>500</v>
      </c>
      <c r="H86" s="16">
        <v>340</v>
      </c>
      <c r="I86" s="37">
        <v>40</v>
      </c>
      <c r="J86" s="37">
        <v>40</v>
      </c>
      <c r="K86" s="37">
        <v>40</v>
      </c>
      <c r="L86" s="37">
        <v>40</v>
      </c>
      <c r="M86" s="37">
        <v>40</v>
      </c>
      <c r="N86" s="37">
        <v>40</v>
      </c>
      <c r="O86" s="37">
        <v>40</v>
      </c>
      <c r="P86" s="37">
        <v>40</v>
      </c>
      <c r="Q86" s="37">
        <v>40</v>
      </c>
      <c r="R86" s="37">
        <v>40</v>
      </c>
      <c r="S86" s="37">
        <v>40</v>
      </c>
      <c r="T86" s="37">
        <v>40</v>
      </c>
      <c r="U86" s="51">
        <f t="shared" si="22"/>
        <v>480</v>
      </c>
      <c r="V86" s="48"/>
    </row>
    <row r="87" spans="1:33" x14ac:dyDescent="0.25">
      <c r="A87" s="13" t="s">
        <v>50</v>
      </c>
      <c r="B87" s="14" t="s">
        <v>49</v>
      </c>
      <c r="C87" s="60" t="s">
        <v>297</v>
      </c>
      <c r="D87" s="25"/>
      <c r="E87" s="25"/>
      <c r="F87" s="16">
        <v>1699</v>
      </c>
      <c r="G87" s="23">
        <v>1300</v>
      </c>
      <c r="H87" s="16">
        <v>1306</v>
      </c>
      <c r="I87" s="37"/>
      <c r="J87" s="37"/>
      <c r="K87" s="37"/>
      <c r="L87" s="37">
        <v>1000</v>
      </c>
      <c r="M87" s="37"/>
      <c r="N87" s="37"/>
      <c r="O87" s="37"/>
      <c r="P87" s="37"/>
      <c r="Q87" s="37"/>
      <c r="R87" s="37"/>
      <c r="S87" s="37"/>
      <c r="T87" s="37"/>
      <c r="U87" s="51">
        <f t="shared" si="22"/>
        <v>1000</v>
      </c>
      <c r="V87" s="48"/>
    </row>
    <row r="88" spans="1:33" x14ac:dyDescent="0.25">
      <c r="A88" s="13" t="s">
        <v>48</v>
      </c>
      <c r="B88" s="14" t="s">
        <v>47</v>
      </c>
      <c r="C88" s="60"/>
      <c r="D88" s="25"/>
      <c r="E88" s="25"/>
      <c r="F88" s="16">
        <v>7</v>
      </c>
      <c r="G88" s="23">
        <v>300</v>
      </c>
      <c r="H88" s="16">
        <v>60</v>
      </c>
      <c r="I88" s="37">
        <v>25</v>
      </c>
      <c r="J88" s="37">
        <v>25</v>
      </c>
      <c r="K88" s="37">
        <v>25</v>
      </c>
      <c r="L88" s="37">
        <v>25</v>
      </c>
      <c r="M88" s="37">
        <v>25</v>
      </c>
      <c r="N88" s="37">
        <v>25</v>
      </c>
      <c r="O88" s="37">
        <v>25</v>
      </c>
      <c r="P88" s="37">
        <v>25</v>
      </c>
      <c r="Q88" s="37">
        <v>25</v>
      </c>
      <c r="R88" s="37">
        <v>25</v>
      </c>
      <c r="S88" s="37">
        <v>25</v>
      </c>
      <c r="T88" s="37">
        <v>25</v>
      </c>
      <c r="U88" s="51">
        <f t="shared" si="22"/>
        <v>300</v>
      </c>
      <c r="V88" s="48"/>
    </row>
    <row r="89" spans="1:33" x14ac:dyDescent="0.25">
      <c r="A89" s="13" t="s">
        <v>46</v>
      </c>
      <c r="B89" s="14" t="s">
        <v>45</v>
      </c>
      <c r="C89" s="60" t="s">
        <v>258</v>
      </c>
      <c r="D89" s="25"/>
      <c r="E89" s="25"/>
      <c r="F89" s="16">
        <v>315</v>
      </c>
      <c r="G89" s="23">
        <v>315</v>
      </c>
      <c r="H89" s="16">
        <v>315</v>
      </c>
      <c r="I89" s="37"/>
      <c r="J89" s="37"/>
      <c r="K89" s="37">
        <v>340</v>
      </c>
      <c r="L89" s="37"/>
      <c r="M89" s="37"/>
      <c r="N89" s="37"/>
      <c r="O89" s="37"/>
      <c r="P89" s="37"/>
      <c r="Q89" s="37"/>
      <c r="R89" s="37">
        <v>315</v>
      </c>
      <c r="S89" s="37"/>
      <c r="T89" s="37"/>
      <c r="U89" s="51">
        <f t="shared" si="22"/>
        <v>655</v>
      </c>
      <c r="V89" s="48" t="s">
        <v>327</v>
      </c>
    </row>
    <row r="90" spans="1:33" x14ac:dyDescent="0.25">
      <c r="A90" s="13" t="s">
        <v>44</v>
      </c>
      <c r="B90" s="14" t="s">
        <v>43</v>
      </c>
      <c r="C90" s="60" t="s">
        <v>298</v>
      </c>
      <c r="D90" s="25"/>
      <c r="E90" s="25"/>
      <c r="F90" s="16">
        <v>93</v>
      </c>
      <c r="G90" s="23">
        <v>50</v>
      </c>
      <c r="H90" s="16">
        <v>144</v>
      </c>
      <c r="I90" s="37"/>
      <c r="J90" s="37"/>
      <c r="K90" s="37"/>
      <c r="L90" s="37"/>
      <c r="M90" s="37"/>
      <c r="N90" s="37"/>
      <c r="O90" s="37"/>
      <c r="P90" s="37"/>
      <c r="Q90" s="37">
        <v>200</v>
      </c>
      <c r="R90" s="37"/>
      <c r="S90" s="37"/>
      <c r="T90" s="37"/>
      <c r="U90" s="51">
        <f t="shared" si="22"/>
        <v>200</v>
      </c>
      <c r="V90" s="48" t="s">
        <v>328</v>
      </c>
    </row>
    <row r="91" spans="1:33" x14ac:dyDescent="0.25">
      <c r="A91" s="20"/>
      <c r="B91" s="21"/>
      <c r="C91" s="64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56"/>
      <c r="V91" s="48"/>
    </row>
    <row r="92" spans="1:33" outlineLevel="1" x14ac:dyDescent="0.25">
      <c r="A92" s="17" t="s">
        <v>42</v>
      </c>
      <c r="B92" s="18" t="s">
        <v>41</v>
      </c>
      <c r="C92" s="61"/>
      <c r="D92" s="25"/>
      <c r="E92" s="25">
        <v>12000</v>
      </c>
      <c r="F92" s="16">
        <v>11297</v>
      </c>
      <c r="G92" s="23">
        <v>15975</v>
      </c>
      <c r="I92" s="37">
        <v>1500</v>
      </c>
      <c r="J92" s="37">
        <v>1500</v>
      </c>
      <c r="K92" s="37">
        <v>1250</v>
      </c>
      <c r="L92" s="37">
        <v>1250</v>
      </c>
      <c r="M92" s="37">
        <v>1250</v>
      </c>
      <c r="N92" s="37">
        <v>1500</v>
      </c>
      <c r="O92" s="37">
        <v>1000</v>
      </c>
      <c r="P92" s="37">
        <v>1000</v>
      </c>
      <c r="Q92" s="37">
        <v>1000</v>
      </c>
      <c r="R92" s="37">
        <v>1250</v>
      </c>
      <c r="S92" s="37">
        <v>1500</v>
      </c>
      <c r="T92" s="37">
        <v>1500</v>
      </c>
      <c r="U92" s="51">
        <f t="shared" ref="U92:U100" si="23">SUM(I92:T92)</f>
        <v>15500</v>
      </c>
      <c r="V92" s="48"/>
      <c r="AE92" s="4"/>
      <c r="AF92" s="4"/>
      <c r="AG92" s="4"/>
    </row>
    <row r="93" spans="1:33" outlineLevel="1" x14ac:dyDescent="0.25">
      <c r="A93" s="17" t="s">
        <v>224</v>
      </c>
      <c r="B93" s="18" t="s">
        <v>223</v>
      </c>
      <c r="C93" s="61"/>
      <c r="D93" s="25"/>
      <c r="E93" s="25"/>
      <c r="F93" s="16">
        <v>139</v>
      </c>
      <c r="G93" s="23"/>
      <c r="H93" s="16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51">
        <f t="shared" si="23"/>
        <v>0</v>
      </c>
      <c r="V93" s="48"/>
      <c r="AE93" s="4"/>
      <c r="AF93" s="4"/>
      <c r="AG93" s="4"/>
    </row>
    <row r="94" spans="1:33" outlineLevel="1" x14ac:dyDescent="0.25">
      <c r="A94" s="17" t="s">
        <v>40</v>
      </c>
      <c r="B94" s="18" t="s">
        <v>39</v>
      </c>
      <c r="C94" s="61"/>
      <c r="D94" s="25"/>
      <c r="E94" s="25">
        <v>1500</v>
      </c>
      <c r="F94" s="16">
        <v>585</v>
      </c>
      <c r="G94" s="23">
        <v>700</v>
      </c>
      <c r="H94" s="16"/>
      <c r="I94" s="37">
        <v>100</v>
      </c>
      <c r="J94" s="37">
        <v>100</v>
      </c>
      <c r="K94" s="37">
        <v>100</v>
      </c>
      <c r="L94" s="37">
        <v>75</v>
      </c>
      <c r="M94" s="37">
        <v>75</v>
      </c>
      <c r="N94" s="37">
        <v>75</v>
      </c>
      <c r="O94" s="37">
        <v>100</v>
      </c>
      <c r="P94" s="37">
        <v>75</v>
      </c>
      <c r="Q94" s="37">
        <v>100</v>
      </c>
      <c r="R94" s="37">
        <v>75</v>
      </c>
      <c r="S94" s="37">
        <v>100</v>
      </c>
      <c r="T94" s="37">
        <v>100</v>
      </c>
      <c r="U94" s="51">
        <f t="shared" si="23"/>
        <v>1075</v>
      </c>
      <c r="V94" s="48"/>
    </row>
    <row r="95" spans="1:33" outlineLevel="1" x14ac:dyDescent="0.25">
      <c r="A95" s="17" t="s">
        <v>38</v>
      </c>
      <c r="B95" s="18" t="s">
        <v>37</v>
      </c>
      <c r="C95" s="61"/>
      <c r="D95" s="25"/>
      <c r="E95" s="25">
        <v>300</v>
      </c>
      <c r="F95" s="16">
        <v>542</v>
      </c>
      <c r="G95" s="23">
        <v>800</v>
      </c>
      <c r="H95" s="16"/>
      <c r="I95" s="37"/>
      <c r="J95" s="37">
        <v>25</v>
      </c>
      <c r="K95" s="37">
        <v>75</v>
      </c>
      <c r="L95" s="37">
        <v>75</v>
      </c>
      <c r="M95" s="37">
        <v>75</v>
      </c>
      <c r="N95" s="37">
        <v>75</v>
      </c>
      <c r="O95" s="37">
        <v>75</v>
      </c>
      <c r="P95" s="37">
        <v>75</v>
      </c>
      <c r="Q95" s="37">
        <v>75</v>
      </c>
      <c r="R95" s="37">
        <v>75</v>
      </c>
      <c r="S95" s="37">
        <v>75</v>
      </c>
      <c r="T95" s="37"/>
      <c r="U95" s="51">
        <f t="shared" si="23"/>
        <v>700</v>
      </c>
      <c r="V95" s="48"/>
    </row>
    <row r="96" spans="1:33" outlineLevel="1" x14ac:dyDescent="0.25">
      <c r="A96" s="17" t="s">
        <v>36</v>
      </c>
      <c r="B96" s="18" t="s">
        <v>35</v>
      </c>
      <c r="C96" s="61"/>
      <c r="D96" s="25"/>
      <c r="E96" s="25">
        <v>500</v>
      </c>
      <c r="F96" s="16">
        <v>637</v>
      </c>
      <c r="G96" s="23">
        <v>800</v>
      </c>
      <c r="H96" s="16"/>
      <c r="I96" s="37">
        <v>80</v>
      </c>
      <c r="J96" s="37">
        <v>80</v>
      </c>
      <c r="K96" s="37">
        <v>75</v>
      </c>
      <c r="L96" s="37">
        <v>75</v>
      </c>
      <c r="M96" s="37">
        <v>75</v>
      </c>
      <c r="N96" s="37">
        <v>75</v>
      </c>
      <c r="O96" s="37">
        <v>75</v>
      </c>
      <c r="P96" s="37">
        <v>75</v>
      </c>
      <c r="Q96" s="37">
        <v>75</v>
      </c>
      <c r="R96" s="37">
        <v>75</v>
      </c>
      <c r="S96" s="37">
        <v>75</v>
      </c>
      <c r="T96" s="37">
        <v>80</v>
      </c>
      <c r="U96" s="51">
        <f t="shared" si="23"/>
        <v>915</v>
      </c>
      <c r="V96" s="48"/>
    </row>
    <row r="97" spans="1:30" outlineLevel="1" x14ac:dyDescent="0.25">
      <c r="A97" s="17" t="s">
        <v>34</v>
      </c>
      <c r="B97" s="18" t="s">
        <v>33</v>
      </c>
      <c r="C97" s="61"/>
      <c r="D97" s="25"/>
      <c r="E97" s="25">
        <v>1500</v>
      </c>
      <c r="F97" s="16">
        <v>2090</v>
      </c>
      <c r="G97" s="23">
        <v>800</v>
      </c>
      <c r="H97" s="16"/>
      <c r="I97" s="37">
        <v>100</v>
      </c>
      <c r="J97" s="37">
        <v>100</v>
      </c>
      <c r="K97" s="37">
        <v>75</v>
      </c>
      <c r="L97" s="37">
        <v>75</v>
      </c>
      <c r="M97" s="37">
        <v>75</v>
      </c>
      <c r="N97" s="37">
        <v>75</v>
      </c>
      <c r="O97" s="37">
        <v>75</v>
      </c>
      <c r="P97" s="37">
        <v>75</v>
      </c>
      <c r="Q97" s="37">
        <v>75</v>
      </c>
      <c r="R97" s="37">
        <v>75</v>
      </c>
      <c r="S97" s="37">
        <v>125</v>
      </c>
      <c r="T97" s="37">
        <v>125</v>
      </c>
      <c r="U97" s="51">
        <f t="shared" si="23"/>
        <v>1050</v>
      </c>
    </row>
    <row r="98" spans="1:30" outlineLevel="1" x14ac:dyDescent="0.25">
      <c r="A98" s="17" t="s">
        <v>225</v>
      </c>
      <c r="B98" s="18" t="s">
        <v>226</v>
      </c>
      <c r="C98" s="61"/>
      <c r="D98" s="25"/>
      <c r="E98" s="25"/>
      <c r="F98" s="16">
        <v>489</v>
      </c>
      <c r="G98" s="23"/>
      <c r="H98" s="16"/>
      <c r="I98" s="37"/>
      <c r="J98" s="37"/>
      <c r="K98" s="37"/>
      <c r="L98" s="37"/>
      <c r="M98" s="37"/>
      <c r="N98" s="37"/>
      <c r="O98" s="37"/>
      <c r="P98" s="37"/>
      <c r="Q98" s="38"/>
      <c r="R98" s="38"/>
      <c r="S98" s="37"/>
      <c r="T98" s="37"/>
      <c r="U98" s="51">
        <f t="shared" si="23"/>
        <v>0</v>
      </c>
    </row>
    <row r="99" spans="1:30" outlineLevel="1" x14ac:dyDescent="0.25">
      <c r="A99" s="17" t="s">
        <v>32</v>
      </c>
      <c r="B99" s="18" t="s">
        <v>31</v>
      </c>
      <c r="C99" s="61"/>
      <c r="D99" s="25"/>
      <c r="E99" s="25"/>
      <c r="F99" s="16"/>
      <c r="G99" s="23">
        <v>500</v>
      </c>
      <c r="H99" s="16"/>
      <c r="I99" s="37"/>
      <c r="J99" s="37"/>
      <c r="K99" s="37"/>
      <c r="L99" s="37"/>
      <c r="M99" s="37"/>
      <c r="N99" s="37"/>
      <c r="O99" s="37"/>
      <c r="P99" s="37"/>
      <c r="Q99" s="37"/>
      <c r="R99" s="37">
        <v>500</v>
      </c>
      <c r="S99" s="37"/>
      <c r="T99" s="37"/>
      <c r="U99" s="51">
        <f t="shared" si="23"/>
        <v>500</v>
      </c>
    </row>
    <row r="100" spans="1:30" outlineLevel="1" x14ac:dyDescent="0.25">
      <c r="A100" s="17" t="s">
        <v>30</v>
      </c>
      <c r="B100" s="18" t="s">
        <v>29</v>
      </c>
      <c r="C100" s="61"/>
      <c r="D100" s="25"/>
      <c r="E100" s="25"/>
      <c r="F100" s="16"/>
      <c r="G100" s="23"/>
      <c r="H100" s="16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51">
        <f t="shared" si="23"/>
        <v>0</v>
      </c>
      <c r="W100" s="4"/>
      <c r="X100" s="4"/>
      <c r="Y100" s="4"/>
      <c r="Z100" s="4"/>
      <c r="AA100" s="4"/>
      <c r="AB100" s="4"/>
      <c r="AC100" s="4"/>
      <c r="AD100" s="4"/>
    </row>
    <row r="101" spans="1:30" x14ac:dyDescent="0.25">
      <c r="A101" s="17" t="s">
        <v>28</v>
      </c>
      <c r="B101" s="18" t="s">
        <v>27</v>
      </c>
      <c r="C101" s="61" t="s">
        <v>342</v>
      </c>
      <c r="D101" s="25"/>
      <c r="E101" s="22">
        <f t="shared" ref="E101:T101" si="24">SUM(E92:E100)</f>
        <v>15800</v>
      </c>
      <c r="F101" s="22">
        <f t="shared" si="24"/>
        <v>15779</v>
      </c>
      <c r="G101" s="22">
        <f>SUM(G92:G100)</f>
        <v>19575</v>
      </c>
      <c r="H101" s="16">
        <v>14585</v>
      </c>
      <c r="I101" s="22">
        <f t="shared" si="24"/>
        <v>1780</v>
      </c>
      <c r="J101" s="22">
        <f t="shared" si="24"/>
        <v>1805</v>
      </c>
      <c r="K101" s="22">
        <f t="shared" si="24"/>
        <v>1575</v>
      </c>
      <c r="L101" s="22">
        <f t="shared" si="24"/>
        <v>1550</v>
      </c>
      <c r="M101" s="22">
        <f t="shared" si="24"/>
        <v>1550</v>
      </c>
      <c r="N101" s="22">
        <f t="shared" si="24"/>
        <v>1800</v>
      </c>
      <c r="O101" s="22">
        <f t="shared" si="24"/>
        <v>1325</v>
      </c>
      <c r="P101" s="22">
        <f t="shared" si="24"/>
        <v>1300</v>
      </c>
      <c r="Q101" s="22">
        <f t="shared" si="24"/>
        <v>1325</v>
      </c>
      <c r="R101" s="22">
        <f t="shared" si="24"/>
        <v>2050</v>
      </c>
      <c r="S101" s="22">
        <f t="shared" si="24"/>
        <v>1875</v>
      </c>
      <c r="T101" s="22">
        <f t="shared" si="24"/>
        <v>1805</v>
      </c>
      <c r="U101" s="52">
        <f>SUM(U92:U100)</f>
        <v>19740</v>
      </c>
      <c r="V101" s="48"/>
    </row>
    <row r="102" spans="1:30" x14ac:dyDescent="0.25">
      <c r="A102" s="13" t="s">
        <v>26</v>
      </c>
      <c r="B102" s="14" t="s">
        <v>25</v>
      </c>
      <c r="C102" s="60" t="s">
        <v>299</v>
      </c>
      <c r="D102" s="25"/>
      <c r="E102" s="25"/>
      <c r="F102" s="16">
        <v>342</v>
      </c>
      <c r="G102" s="23">
        <v>300</v>
      </c>
      <c r="H102" s="16">
        <v>168</v>
      </c>
      <c r="I102" s="37">
        <v>25</v>
      </c>
      <c r="J102" s="37">
        <v>25</v>
      </c>
      <c r="K102" s="37">
        <v>25</v>
      </c>
      <c r="L102" s="37">
        <v>25</v>
      </c>
      <c r="M102" s="37">
        <v>25</v>
      </c>
      <c r="N102" s="37">
        <v>25</v>
      </c>
      <c r="O102" s="37">
        <v>25</v>
      </c>
      <c r="P102" s="37">
        <v>25</v>
      </c>
      <c r="Q102" s="37">
        <v>25</v>
      </c>
      <c r="R102" s="37">
        <v>25</v>
      </c>
      <c r="S102" s="37">
        <v>25</v>
      </c>
      <c r="T102" s="37">
        <v>25</v>
      </c>
      <c r="U102" s="51">
        <f>SUM(I102:T102)</f>
        <v>300</v>
      </c>
    </row>
    <row r="103" spans="1:30" x14ac:dyDescent="0.25">
      <c r="A103" s="19" t="s">
        <v>24</v>
      </c>
      <c r="B103" s="9" t="s">
        <v>23</v>
      </c>
      <c r="C103" s="65"/>
      <c r="D103" s="27"/>
      <c r="E103" s="27"/>
      <c r="F103" s="27" t="s">
        <v>22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54"/>
    </row>
    <row r="104" spans="1:30" x14ac:dyDescent="0.25">
      <c r="A104" s="13" t="s">
        <v>21</v>
      </c>
      <c r="B104" s="14" t="s">
        <v>20</v>
      </c>
      <c r="C104" s="60"/>
      <c r="D104" s="25"/>
      <c r="E104" s="25">
        <v>5000</v>
      </c>
      <c r="F104" s="16">
        <v>3573</v>
      </c>
      <c r="G104" s="23">
        <v>4000</v>
      </c>
      <c r="H104" s="16">
        <v>2675</v>
      </c>
      <c r="I104" s="37">
        <v>275</v>
      </c>
      <c r="J104" s="37">
        <v>275</v>
      </c>
      <c r="K104" s="37">
        <v>275</v>
      </c>
      <c r="L104" s="37">
        <v>275</v>
      </c>
      <c r="M104" s="37">
        <v>275</v>
      </c>
      <c r="N104" s="37">
        <v>275</v>
      </c>
      <c r="O104" s="37">
        <v>275</v>
      </c>
      <c r="P104" s="37">
        <v>275</v>
      </c>
      <c r="Q104" s="37">
        <v>275</v>
      </c>
      <c r="R104" s="37">
        <v>275</v>
      </c>
      <c r="S104" s="37">
        <v>275</v>
      </c>
      <c r="T104" s="37">
        <v>275</v>
      </c>
      <c r="U104" s="51">
        <f t="shared" ref="U104:U108" si="25">SUM(I104:T104)</f>
        <v>3300</v>
      </c>
      <c r="V104" s="48" t="s">
        <v>329</v>
      </c>
    </row>
    <row r="105" spans="1:30" x14ac:dyDescent="0.25">
      <c r="A105" s="13" t="s">
        <v>19</v>
      </c>
      <c r="B105" s="14" t="s">
        <v>18</v>
      </c>
      <c r="C105" s="60"/>
      <c r="D105" s="25"/>
      <c r="E105" s="25"/>
      <c r="F105" s="16">
        <v>1079</v>
      </c>
      <c r="G105" s="23">
        <v>2000</v>
      </c>
      <c r="H105" s="16">
        <v>924</v>
      </c>
      <c r="I105" s="37">
        <v>75</v>
      </c>
      <c r="J105" s="37">
        <v>75</v>
      </c>
      <c r="K105" s="37">
        <v>75</v>
      </c>
      <c r="L105" s="37">
        <v>100</v>
      </c>
      <c r="M105" s="37">
        <v>200</v>
      </c>
      <c r="N105" s="37">
        <v>250</v>
      </c>
      <c r="O105" s="37">
        <v>250</v>
      </c>
      <c r="P105" s="37">
        <v>250</v>
      </c>
      <c r="Q105" s="37">
        <v>200</v>
      </c>
      <c r="R105" s="37">
        <v>100</v>
      </c>
      <c r="S105" s="37">
        <v>100</v>
      </c>
      <c r="T105" s="37">
        <v>75</v>
      </c>
      <c r="U105" s="51">
        <f t="shared" si="25"/>
        <v>1750</v>
      </c>
      <c r="V105" s="48" t="s">
        <v>329</v>
      </c>
    </row>
    <row r="106" spans="1:30" x14ac:dyDescent="0.25">
      <c r="A106" s="13" t="s">
        <v>17</v>
      </c>
      <c r="B106" s="14" t="s">
        <v>16</v>
      </c>
      <c r="C106" s="60"/>
      <c r="D106" s="25"/>
      <c r="E106" s="25"/>
      <c r="F106" s="16">
        <v>404</v>
      </c>
      <c r="G106" s="23">
        <v>2000</v>
      </c>
      <c r="H106" s="16">
        <v>446</v>
      </c>
      <c r="I106" s="37">
        <v>50</v>
      </c>
      <c r="J106" s="37">
        <v>50</v>
      </c>
      <c r="K106" s="37">
        <v>50</v>
      </c>
      <c r="L106" s="37">
        <v>50</v>
      </c>
      <c r="M106" s="37">
        <v>50</v>
      </c>
      <c r="N106" s="37">
        <v>50</v>
      </c>
      <c r="O106" s="37">
        <v>50</v>
      </c>
      <c r="P106" s="37">
        <v>50</v>
      </c>
      <c r="Q106" s="37">
        <v>50</v>
      </c>
      <c r="R106" s="37">
        <v>50</v>
      </c>
      <c r="S106" s="37">
        <v>50</v>
      </c>
      <c r="T106" s="37">
        <v>50</v>
      </c>
      <c r="U106" s="51">
        <f t="shared" si="25"/>
        <v>600</v>
      </c>
      <c r="V106" s="48" t="s">
        <v>329</v>
      </c>
    </row>
    <row r="107" spans="1:30" ht="25.5" x14ac:dyDescent="0.25">
      <c r="A107" s="13" t="s">
        <v>15</v>
      </c>
      <c r="B107" s="36" t="s">
        <v>14</v>
      </c>
      <c r="C107" s="60" t="s">
        <v>300</v>
      </c>
      <c r="D107" s="25"/>
      <c r="E107" s="25"/>
      <c r="F107" s="16">
        <v>1277</v>
      </c>
      <c r="G107" s="23">
        <v>1532</v>
      </c>
      <c r="H107" s="16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51">
        <f t="shared" si="25"/>
        <v>0</v>
      </c>
      <c r="V107" s="48"/>
    </row>
    <row r="108" spans="1:30" x14ac:dyDescent="0.25">
      <c r="A108" s="13" t="s">
        <v>13</v>
      </c>
      <c r="B108" s="14" t="s">
        <v>12</v>
      </c>
      <c r="C108" s="60"/>
      <c r="D108" s="25"/>
      <c r="E108" s="25"/>
      <c r="F108" s="16"/>
      <c r="G108" s="23"/>
      <c r="H108" s="16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51">
        <f t="shared" si="25"/>
        <v>0</v>
      </c>
    </row>
    <row r="109" spans="1:30" x14ac:dyDescent="0.25">
      <c r="A109" s="20"/>
      <c r="B109" s="21"/>
      <c r="C109" s="64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56"/>
    </row>
    <row r="110" spans="1:30" x14ac:dyDescent="0.25">
      <c r="A110" s="13" t="s">
        <v>11</v>
      </c>
      <c r="B110" s="14" t="s">
        <v>10</v>
      </c>
      <c r="C110" s="60" t="s">
        <v>301</v>
      </c>
      <c r="D110" s="25"/>
      <c r="E110" s="25"/>
      <c r="F110" s="16">
        <v>2000</v>
      </c>
      <c r="G110" s="23">
        <v>800</v>
      </c>
      <c r="H110" s="16">
        <v>27</v>
      </c>
      <c r="I110" s="37"/>
      <c r="J110" s="37">
        <v>50</v>
      </c>
      <c r="K110" s="37"/>
      <c r="L110" s="37"/>
      <c r="M110" s="37"/>
      <c r="N110" s="37">
        <v>20</v>
      </c>
      <c r="O110" s="37"/>
      <c r="P110" s="37"/>
      <c r="Q110" s="37"/>
      <c r="R110" s="37"/>
      <c r="S110" s="37"/>
      <c r="T110" s="37">
        <v>50</v>
      </c>
      <c r="U110" s="51">
        <f t="shared" ref="U110:U115" si="26">SUM(I110:T110)</f>
        <v>120</v>
      </c>
      <c r="V110" s="48" t="s">
        <v>330</v>
      </c>
    </row>
    <row r="111" spans="1:30" ht="18.75" customHeight="1" x14ac:dyDescent="0.25">
      <c r="A111" s="13" t="s">
        <v>9</v>
      </c>
      <c r="B111" s="14" t="s">
        <v>8</v>
      </c>
      <c r="C111" s="60" t="s">
        <v>305</v>
      </c>
      <c r="D111" s="25"/>
      <c r="E111" s="25"/>
      <c r="F111" s="16">
        <v>31</v>
      </c>
      <c r="G111" s="23">
        <v>125</v>
      </c>
      <c r="H111" s="16">
        <v>34</v>
      </c>
      <c r="I111" s="37"/>
      <c r="J111" s="37">
        <v>15</v>
      </c>
      <c r="K111" s="37">
        <v>30</v>
      </c>
      <c r="L111" s="37"/>
      <c r="M111" s="37"/>
      <c r="N111" s="37">
        <v>325</v>
      </c>
      <c r="O111" s="37"/>
      <c r="P111" s="37">
        <v>15</v>
      </c>
      <c r="Q111" s="37"/>
      <c r="R111" s="37"/>
      <c r="S111" s="37">
        <v>15</v>
      </c>
      <c r="T111" s="39">
        <v>100</v>
      </c>
      <c r="U111" s="51">
        <f t="shared" si="26"/>
        <v>500</v>
      </c>
      <c r="V111" s="48" t="s">
        <v>331</v>
      </c>
    </row>
    <row r="112" spans="1:30" outlineLevel="1" x14ac:dyDescent="0.25">
      <c r="A112" s="13" t="s">
        <v>233</v>
      </c>
      <c r="B112" s="14" t="s">
        <v>234</v>
      </c>
      <c r="C112" s="60" t="s">
        <v>302</v>
      </c>
      <c r="D112" s="25"/>
      <c r="E112" s="25"/>
      <c r="F112" s="16">
        <v>607</v>
      </c>
      <c r="G112" s="23">
        <v>0</v>
      </c>
      <c r="H112" s="16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51">
        <f t="shared" si="26"/>
        <v>0</v>
      </c>
    </row>
    <row r="113" spans="1:22" ht="24" outlineLevel="1" x14ac:dyDescent="0.25">
      <c r="A113" s="13" t="s">
        <v>227</v>
      </c>
      <c r="B113" s="14" t="s">
        <v>230</v>
      </c>
      <c r="C113" s="60" t="s">
        <v>303</v>
      </c>
      <c r="D113" s="25"/>
      <c r="E113" s="25"/>
      <c r="F113" s="16"/>
      <c r="G113" s="23">
        <v>700</v>
      </c>
      <c r="H113" s="16"/>
      <c r="I113" s="37"/>
      <c r="J113" s="37"/>
      <c r="K113" s="38"/>
      <c r="M113" s="37"/>
      <c r="N113" s="37"/>
      <c r="O113" s="37"/>
      <c r="P113" s="37"/>
      <c r="Q113" s="37"/>
      <c r="R113" s="37">
        <v>2000</v>
      </c>
      <c r="S113" s="37"/>
      <c r="T113" s="37"/>
      <c r="U113" s="51">
        <f t="shared" si="26"/>
        <v>2000</v>
      </c>
      <c r="V113" s="48" t="s">
        <v>332</v>
      </c>
    </row>
    <row r="114" spans="1:22" outlineLevel="1" x14ac:dyDescent="0.25">
      <c r="A114" s="13" t="s">
        <v>228</v>
      </c>
      <c r="B114" s="14" t="s">
        <v>231</v>
      </c>
      <c r="C114" s="60" t="s">
        <v>302</v>
      </c>
      <c r="D114" s="25"/>
      <c r="E114" s="25"/>
      <c r="F114" s="16"/>
      <c r="G114" s="23">
        <v>800</v>
      </c>
      <c r="H114" s="16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51">
        <f t="shared" si="26"/>
        <v>0</v>
      </c>
      <c r="V114" s="48" t="s">
        <v>333</v>
      </c>
    </row>
    <row r="115" spans="1:22" outlineLevel="1" x14ac:dyDescent="0.25">
      <c r="A115" s="13" t="s">
        <v>229</v>
      </c>
      <c r="B115" s="14" t="s">
        <v>232</v>
      </c>
      <c r="C115" s="60" t="s">
        <v>304</v>
      </c>
      <c r="D115" s="25"/>
      <c r="E115" s="25"/>
      <c r="F115" s="16"/>
      <c r="G115" s="23">
        <v>500</v>
      </c>
      <c r="H115" s="16"/>
      <c r="I115" s="37">
        <v>2000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51">
        <f t="shared" si="26"/>
        <v>2000</v>
      </c>
      <c r="V115" s="48" t="s">
        <v>334</v>
      </c>
    </row>
    <row r="116" spans="1:22" x14ac:dyDescent="0.25">
      <c r="A116" s="13" t="s">
        <v>7</v>
      </c>
      <c r="B116" s="14" t="s">
        <v>6</v>
      </c>
      <c r="C116" s="60" t="s">
        <v>338</v>
      </c>
      <c r="D116" s="25"/>
      <c r="E116" s="22">
        <f t="shared" ref="E116:T116" si="27">SUM(E112:E115)</f>
        <v>0</v>
      </c>
      <c r="F116" s="22">
        <f t="shared" si="27"/>
        <v>607</v>
      </c>
      <c r="G116" s="22">
        <f>SUM(G112:G115)</f>
        <v>2000</v>
      </c>
      <c r="H116" s="22">
        <v>1054</v>
      </c>
      <c r="I116" s="22">
        <f t="shared" si="27"/>
        <v>2000</v>
      </c>
      <c r="J116" s="22">
        <f t="shared" si="27"/>
        <v>0</v>
      </c>
      <c r="K116" s="22">
        <f t="shared" si="27"/>
        <v>0</v>
      </c>
      <c r="L116" s="22">
        <f t="shared" si="27"/>
        <v>0</v>
      </c>
      <c r="M116" s="22">
        <f t="shared" si="27"/>
        <v>0</v>
      </c>
      <c r="N116" s="22">
        <f t="shared" si="27"/>
        <v>0</v>
      </c>
      <c r="O116" s="22">
        <f t="shared" si="27"/>
        <v>0</v>
      </c>
      <c r="P116" s="22">
        <f t="shared" si="27"/>
        <v>0</v>
      </c>
      <c r="Q116" s="22">
        <f t="shared" si="27"/>
        <v>0</v>
      </c>
      <c r="R116" s="22">
        <f>SUM(R112:R115)</f>
        <v>2000</v>
      </c>
      <c r="S116" s="22">
        <f t="shared" si="27"/>
        <v>0</v>
      </c>
      <c r="T116" s="22">
        <f t="shared" si="27"/>
        <v>0</v>
      </c>
      <c r="U116" s="52">
        <f>SUM(U112:U115)</f>
        <v>4000</v>
      </c>
    </row>
    <row r="117" spans="1:22" ht="14.25" customHeight="1" outlineLevel="1" x14ac:dyDescent="0.25">
      <c r="A117" s="13" t="s">
        <v>5</v>
      </c>
      <c r="B117" s="14" t="s">
        <v>4</v>
      </c>
      <c r="C117" s="60" t="s">
        <v>307</v>
      </c>
      <c r="D117" s="25"/>
      <c r="E117" s="25"/>
      <c r="F117" s="16">
        <v>57</v>
      </c>
      <c r="G117" s="23">
        <v>0</v>
      </c>
      <c r="H117" s="16">
        <v>570</v>
      </c>
      <c r="I117" s="37"/>
      <c r="J117" s="39"/>
      <c r="K117" s="39"/>
      <c r="L117" s="39">
        <v>800</v>
      </c>
      <c r="M117" s="39">
        <v>200</v>
      </c>
      <c r="N117" s="39"/>
      <c r="O117" s="39"/>
      <c r="P117" s="39"/>
      <c r="Q117" s="39"/>
      <c r="R117" s="39"/>
      <c r="S117" s="39"/>
      <c r="T117" s="39"/>
      <c r="U117" s="51">
        <f t="shared" ref="U117:U118" si="28">SUM(I117:T117)</f>
        <v>1000</v>
      </c>
      <c r="V117" s="48" t="s">
        <v>335</v>
      </c>
    </row>
    <row r="118" spans="1:22" outlineLevel="1" x14ac:dyDescent="0.25">
      <c r="A118" s="13" t="s">
        <v>3</v>
      </c>
      <c r="B118" s="14" t="s">
        <v>2</v>
      </c>
      <c r="C118" s="60" t="s">
        <v>306</v>
      </c>
      <c r="D118" s="25"/>
      <c r="E118" s="25">
        <v>500</v>
      </c>
      <c r="F118" s="16"/>
      <c r="G118" s="23">
        <v>0</v>
      </c>
      <c r="H118" s="16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51">
        <f t="shared" si="28"/>
        <v>0</v>
      </c>
    </row>
    <row r="119" spans="1:22" x14ac:dyDescent="0.25">
      <c r="A119" s="13" t="s">
        <v>1</v>
      </c>
      <c r="B119" s="14" t="s">
        <v>0</v>
      </c>
      <c r="C119" s="60" t="s">
        <v>339</v>
      </c>
      <c r="D119" s="25"/>
      <c r="E119" s="22">
        <f t="shared" ref="E119:T119" si="29">SUM(E117:E118)</f>
        <v>500</v>
      </c>
      <c r="F119" s="22">
        <f t="shared" si="29"/>
        <v>57</v>
      </c>
      <c r="G119" s="22">
        <f>SUM(G117:G118)</f>
        <v>0</v>
      </c>
      <c r="H119" s="22"/>
      <c r="I119" s="22">
        <f t="shared" si="29"/>
        <v>0</v>
      </c>
      <c r="J119" s="22">
        <f t="shared" si="29"/>
        <v>0</v>
      </c>
      <c r="K119" s="22">
        <f t="shared" si="29"/>
        <v>0</v>
      </c>
      <c r="L119" s="22">
        <f t="shared" si="29"/>
        <v>800</v>
      </c>
      <c r="M119" s="22">
        <f t="shared" si="29"/>
        <v>200</v>
      </c>
      <c r="N119" s="22">
        <f t="shared" si="29"/>
        <v>0</v>
      </c>
      <c r="O119" s="22">
        <f t="shared" si="29"/>
        <v>0</v>
      </c>
      <c r="P119" s="22">
        <f t="shared" si="29"/>
        <v>0</v>
      </c>
      <c r="Q119" s="22">
        <f t="shared" si="29"/>
        <v>0</v>
      </c>
      <c r="R119" s="22">
        <f t="shared" si="29"/>
        <v>0</v>
      </c>
      <c r="S119" s="22">
        <f t="shared" si="29"/>
        <v>0</v>
      </c>
      <c r="T119" s="22">
        <f t="shared" si="29"/>
        <v>0</v>
      </c>
      <c r="U119" s="52">
        <f>SUM(U117:U118)</f>
        <v>1000</v>
      </c>
    </row>
    <row r="120" spans="1:22" x14ac:dyDescent="0.25">
      <c r="A120" s="13"/>
      <c r="B120" s="14"/>
      <c r="C120" s="60"/>
      <c r="D120" s="25"/>
      <c r="E120" s="25"/>
      <c r="F120" s="16"/>
      <c r="G120" s="23"/>
      <c r="H120" s="16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51"/>
    </row>
    <row r="121" spans="1:22" x14ac:dyDescent="0.25">
      <c r="A121" s="13" t="s">
        <v>210</v>
      </c>
      <c r="B121" s="14"/>
      <c r="C121" s="60"/>
      <c r="D121" s="25"/>
      <c r="E121" s="22">
        <f>SUM(E21:E31,E40,E41:E43,E52,E53:E59,E62,E63:E72,E78,E79,E80,E83,E85:E90,E101,E102,E104:E108,E110:E111,E116,E119)</f>
        <v>320126</v>
      </c>
      <c r="F121" s="22">
        <f>SUM(F21:F31,F40,F41:F43,F52,F53:F59,F62,F63:F72,F78,F79,F80,F83,F85:F90,F101,F102,F104:F108,F110:F111,F116,F119)</f>
        <v>245167</v>
      </c>
      <c r="G121" s="22">
        <f>SUM(G21:G31,G40,G41:G43,G52,G53:G59,G62,G63:G72,G78,G79,G80,G83,G85:G90,G101,G102,G104:G108,G110:G111,G116,G119)</f>
        <v>336590</v>
      </c>
      <c r="H121" s="22">
        <f>SUM(H21:H31,H40,H41:H43,H52,H53,H54,H55:H59,H62,H63:H83,H85:H90,H101:H102,H104:H108,H110:H118)</f>
        <v>252019</v>
      </c>
      <c r="I121" s="22">
        <f>SUM(I21:I31,I40,I41:I43,I52,I53:I59,I62,I63:I72,I78,I79,I80,I83,I85:I90,I101,I102,I104:I108,I110:I111,I116,I119)</f>
        <v>28117.059999999998</v>
      </c>
      <c r="J121" s="22">
        <f t="shared" ref="J121:U121" si="30">SUM(J21:J31,J40,J41:J43,J52,J53:J59,J62,J63:J72,J78,J79,J80,J83,J85:J90,J101,J102,J104:J108,J110:J111,J116,J119)</f>
        <v>24675.059999999998</v>
      </c>
      <c r="K121" s="22">
        <f t="shared" si="30"/>
        <v>30694.784000000003</v>
      </c>
      <c r="L121" s="22">
        <f t="shared" si="30"/>
        <v>50496.06</v>
      </c>
      <c r="M121" s="22">
        <f t="shared" si="30"/>
        <v>22512.059999999998</v>
      </c>
      <c r="N121" s="22">
        <f t="shared" si="30"/>
        <v>27377.059999999998</v>
      </c>
      <c r="O121" s="22">
        <f t="shared" si="30"/>
        <v>21648.059999999998</v>
      </c>
      <c r="P121" s="22">
        <f t="shared" si="30"/>
        <v>22132.059999999998</v>
      </c>
      <c r="Q121" s="22">
        <f t="shared" si="30"/>
        <v>32555.860499999999</v>
      </c>
      <c r="R121" s="22">
        <f t="shared" si="30"/>
        <v>29020.059999999998</v>
      </c>
      <c r="S121" s="22">
        <f t="shared" si="30"/>
        <v>24501.059999999998</v>
      </c>
      <c r="T121" s="22">
        <f t="shared" si="30"/>
        <v>31019.059999999998</v>
      </c>
      <c r="U121" s="22">
        <f t="shared" si="30"/>
        <v>344898.24449999997</v>
      </c>
      <c r="V121" s="69"/>
    </row>
    <row r="122" spans="1:22" x14ac:dyDescent="0.25">
      <c r="A122" s="13" t="s">
        <v>211</v>
      </c>
      <c r="B122" s="15"/>
      <c r="C122" s="15"/>
      <c r="D122" s="25"/>
      <c r="E122" s="22">
        <f t="shared" ref="E122:U122" si="31">E19-E121</f>
        <v>22436</v>
      </c>
      <c r="F122" s="22">
        <f t="shared" si="31"/>
        <v>20791</v>
      </c>
      <c r="G122" s="22">
        <f t="shared" si="31"/>
        <v>524</v>
      </c>
      <c r="H122" s="22">
        <f t="shared" si="31"/>
        <v>17399</v>
      </c>
      <c r="I122" s="22">
        <f t="shared" si="31"/>
        <v>-2964.0599999999977</v>
      </c>
      <c r="J122" s="22">
        <f t="shared" si="31"/>
        <v>3142.9400000000023</v>
      </c>
      <c r="K122" s="22">
        <f t="shared" si="31"/>
        <v>-9163.7840000000033</v>
      </c>
      <c r="L122" s="22">
        <f t="shared" si="31"/>
        <v>19466.940000000002</v>
      </c>
      <c r="M122" s="22">
        <f t="shared" si="31"/>
        <v>2964.9400000000023</v>
      </c>
      <c r="N122" s="22">
        <f t="shared" si="31"/>
        <v>-8277.0599999999977</v>
      </c>
      <c r="O122" s="22">
        <f t="shared" si="31"/>
        <v>-5786.0599999999977</v>
      </c>
      <c r="P122" s="22">
        <f t="shared" si="31"/>
        <v>4975.9400000000023</v>
      </c>
      <c r="Q122" s="22">
        <f t="shared" si="31"/>
        <v>-16440.860499999999</v>
      </c>
      <c r="R122" s="22">
        <f t="shared" si="31"/>
        <v>24642.940000000002</v>
      </c>
      <c r="S122" s="22">
        <f t="shared" si="31"/>
        <v>2226.9400000000023</v>
      </c>
      <c r="T122" s="22">
        <f t="shared" si="31"/>
        <v>-14638.059999999998</v>
      </c>
      <c r="U122" s="52">
        <f t="shared" si="31"/>
        <v>0.75550000002840534</v>
      </c>
      <c r="V122" s="69"/>
    </row>
    <row r="123" spans="1:22" ht="16.5" x14ac:dyDescent="0.25">
      <c r="A123" s="5"/>
      <c r="B123" s="6"/>
      <c r="C123" s="6"/>
      <c r="D123" s="7"/>
      <c r="E123" s="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57"/>
    </row>
    <row r="125" spans="1:22" ht="15.75" customHeight="1" x14ac:dyDescent="0.25">
      <c r="C125" s="40"/>
      <c r="H125" s="41"/>
      <c r="I125" s="43"/>
      <c r="J125" s="44"/>
      <c r="K125" s="44"/>
      <c r="L125" s="44"/>
      <c r="M125" s="44"/>
      <c r="N125" s="44">
        <v>1</v>
      </c>
      <c r="O125" s="44"/>
      <c r="P125" s="44"/>
      <c r="Q125" s="44"/>
      <c r="R125" s="44"/>
      <c r="S125" s="44"/>
      <c r="T125" s="44"/>
      <c r="U125" s="58"/>
    </row>
    <row r="126" spans="1:22" x14ac:dyDescent="0.25"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58"/>
    </row>
    <row r="127" spans="1:22" x14ac:dyDescent="0.25"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58"/>
    </row>
    <row r="128" spans="1:22" x14ac:dyDescent="0.25"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58"/>
    </row>
  </sheetData>
  <printOptions gridLines="1"/>
  <pageMargins left="0.45" right="0.45" top="0.5" bottom="0.5" header="0.3" footer="0.3"/>
  <pageSetup paperSize="5" scale="67" fitToHeight="0" orientation="portrait" r:id="rId1"/>
  <headerFooter>
    <oddHeader>&amp;CSCO Proposed Budget 2016/2017
&amp;RPage &amp;P</oddHeader>
  </headerFooter>
  <ignoredErrors>
    <ignoredError sqref="A70:A72 A78:A79 A20:A32 A40:A43 A101:A108 A116 A119 A110:A111 A62 A52:A59 A85:A90 A64:A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SCO Proposed</vt:lpstr>
      <vt:lpstr>'SCO Proposed'!Print_Area</vt:lpstr>
      <vt:lpstr>'SCO Proposed'!Print_Titles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Graham</dc:creator>
  <cp:lastModifiedBy>Bob Neal</cp:lastModifiedBy>
  <cp:lastPrinted>2016-05-25T20:36:07Z</cp:lastPrinted>
  <dcterms:created xsi:type="dcterms:W3CDTF">2015-05-11T17:35:09Z</dcterms:created>
  <dcterms:modified xsi:type="dcterms:W3CDTF">2016-06-09T15:49:57Z</dcterms:modified>
</cp:coreProperties>
</file>